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FA\LEY DE DISCIPLINA FINANCIERA\2021\4TO TRIMESTRE\4to Trimestre Ley de Disicplina Financiera\"/>
    </mc:Choice>
  </mc:AlternateContent>
  <xr:revisionPtr revIDLastSave="0" documentId="8_{3FA469AC-332D-4327-A660-79E76D5B2DB9}" xr6:coauthVersionLast="47" xr6:coauthVersionMax="47" xr10:uidLastSave="{00000000-0000-0000-0000-000000000000}"/>
  <bookViews>
    <workbookView xWindow="-120" yWindow="-120" windowWidth="21840" windowHeight="13740" firstSheet="1" activeTab="1" xr2:uid="{00000000-000D-0000-FFFF-FFFF00000000}"/>
  </bookViews>
  <sheets>
    <sheet name="BExRepositorySheet" sheetId="2" state="veryHidden" r:id="rId1"/>
    <sheet name="6d. Servicios Personales x Cate" sheetId="1" r:id="rId2"/>
    <sheet name="Servicios de Salud" sheetId="4" state="hidden" r:id="rId3"/>
    <sheet name="fuente1" sheetId="3" state="hidden" r:id="rId4"/>
  </sheets>
  <externalReferences>
    <externalReference r:id="rId5"/>
  </externalReferences>
  <definedNames>
    <definedName name="_xlnm.Print_Area" localSheetId="1">'6d. Servicios Personales x Cate'!$A$1:$I$38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3" l="1"/>
  <c r="F24" i="3"/>
  <c r="E24" i="3"/>
  <c r="D24" i="3"/>
  <c r="C24" i="3"/>
  <c r="B24" i="3"/>
  <c r="A24" i="3"/>
  <c r="G23" i="3"/>
  <c r="F23" i="3"/>
  <c r="E23" i="3"/>
  <c r="D23" i="3"/>
  <c r="C23" i="3"/>
  <c r="B23" i="3"/>
  <c r="A23" i="3"/>
  <c r="G22" i="3"/>
  <c r="F22" i="3"/>
  <c r="E22" i="3"/>
  <c r="D22" i="3"/>
  <c r="C22" i="3"/>
  <c r="B22" i="3"/>
  <c r="A22" i="3"/>
  <c r="G21" i="3"/>
  <c r="F21" i="3"/>
  <c r="E21" i="3"/>
  <c r="D21" i="3"/>
  <c r="C21" i="3"/>
  <c r="B21" i="3"/>
  <c r="A21" i="3"/>
  <c r="G20" i="3"/>
  <c r="F20" i="3"/>
  <c r="E20" i="3"/>
  <c r="D20" i="3"/>
  <c r="C20" i="3"/>
  <c r="B20" i="3"/>
  <c r="A20" i="3"/>
  <c r="G19" i="3"/>
  <c r="F19" i="3"/>
  <c r="E19" i="3"/>
  <c r="D19" i="3"/>
  <c r="C19" i="3"/>
  <c r="B19" i="3"/>
  <c r="A19" i="3"/>
  <c r="G18" i="3"/>
  <c r="F18" i="3"/>
  <c r="E18" i="3"/>
  <c r="D18" i="3"/>
  <c r="C18" i="3"/>
  <c r="B18" i="3"/>
  <c r="A18" i="3"/>
  <c r="G17" i="3"/>
  <c r="F17" i="3"/>
  <c r="E17" i="3"/>
  <c r="D17" i="3"/>
  <c r="C17" i="3"/>
  <c r="B17" i="3"/>
  <c r="A17" i="3"/>
  <c r="G16" i="3"/>
  <c r="F16" i="3"/>
  <c r="E16" i="3"/>
  <c r="D16" i="3"/>
  <c r="C16" i="3"/>
  <c r="B16" i="3"/>
  <c r="A16" i="3"/>
  <c r="G15" i="3"/>
  <c r="F15" i="3"/>
  <c r="E15" i="3"/>
  <c r="D15" i="3"/>
  <c r="C15" i="3"/>
  <c r="B15" i="3"/>
  <c r="A15" i="3"/>
  <c r="G14" i="3"/>
  <c r="F14" i="3"/>
  <c r="E14" i="3"/>
  <c r="D14" i="3"/>
  <c r="C14" i="3"/>
  <c r="B14" i="3"/>
  <c r="A14" i="3"/>
  <c r="G13" i="3"/>
  <c r="F13" i="3"/>
  <c r="E13" i="3"/>
  <c r="D13" i="3"/>
  <c r="C13" i="3"/>
  <c r="B13" i="3"/>
  <c r="A13" i="3"/>
  <c r="G12" i="3"/>
  <c r="F12" i="3"/>
  <c r="E12" i="3"/>
  <c r="D12" i="3"/>
  <c r="C12" i="3"/>
  <c r="B12" i="3"/>
  <c r="A12" i="3"/>
  <c r="G11" i="3"/>
  <c r="F11" i="3"/>
  <c r="E11" i="3"/>
  <c r="D11" i="3"/>
  <c r="C11" i="3"/>
  <c r="B11" i="3"/>
  <c r="A11" i="3"/>
  <c r="G10" i="3"/>
  <c r="F10" i="3"/>
  <c r="E10" i="3"/>
  <c r="D10" i="3"/>
  <c r="C10" i="3"/>
  <c r="B10" i="3"/>
  <c r="A10" i="3"/>
  <c r="G9" i="3"/>
  <c r="F9" i="3"/>
  <c r="E9" i="3"/>
  <c r="D9" i="3"/>
  <c r="C9" i="3"/>
  <c r="B9" i="3"/>
  <c r="A9" i="3"/>
  <c r="G8" i="3"/>
  <c r="F8" i="3"/>
  <c r="E8" i="3"/>
  <c r="D8" i="3"/>
  <c r="C8" i="3"/>
  <c r="B8" i="3"/>
  <c r="A8" i="3"/>
  <c r="G7" i="3"/>
  <c r="F7" i="3"/>
  <c r="E7" i="3"/>
  <c r="D7" i="3"/>
  <c r="C7" i="3"/>
  <c r="B7" i="3"/>
  <c r="A7" i="3"/>
  <c r="G6" i="3"/>
  <c r="F6" i="3"/>
  <c r="E6" i="3"/>
  <c r="D6" i="3"/>
  <c r="C6" i="3"/>
  <c r="B6" i="3"/>
  <c r="A6" i="3"/>
  <c r="G5" i="3"/>
  <c r="F5" i="3"/>
  <c r="E5" i="3"/>
  <c r="D5" i="3"/>
  <c r="C5" i="3"/>
  <c r="B5" i="3"/>
  <c r="A5" i="3"/>
  <c r="G4" i="3"/>
  <c r="F4" i="3"/>
  <c r="E4" i="3"/>
  <c r="D4" i="3"/>
  <c r="C4" i="3"/>
  <c r="B4" i="3"/>
  <c r="A4" i="3"/>
  <c r="G3" i="3"/>
  <c r="F3" i="3"/>
  <c r="E3" i="3"/>
  <c r="D3" i="3"/>
  <c r="C3" i="3"/>
  <c r="B3" i="3"/>
  <c r="A3" i="3"/>
  <c r="G2" i="3"/>
  <c r="F2" i="3"/>
  <c r="E2" i="3"/>
  <c r="D2" i="3"/>
  <c r="C2" i="3"/>
  <c r="B2" i="3"/>
  <c r="A2" i="3"/>
  <c r="G1" i="3"/>
  <c r="F1" i="3"/>
  <c r="E1" i="3"/>
  <c r="D1" i="3"/>
  <c r="C1" i="3"/>
  <c r="B1" i="3"/>
</calcChain>
</file>

<file path=xl/sharedStrings.xml><?xml version="1.0" encoding="utf-8"?>
<sst xmlns="http://schemas.openxmlformats.org/spreadsheetml/2006/main" count="61" uniqueCount="43">
  <si>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</si>
  <si>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</si>
  <si>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</si>
  <si>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</si>
  <si>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</si>
  <si>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</si>
  <si>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</si>
  <si>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</si>
  <si>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</si>
  <si>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</si>
  <si>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</si>
  <si>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</si>
  <si>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</si>
  <si>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</si>
  <si>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</si>
  <si>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</si>
  <si>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</si>
  <si>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</si>
  <si>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</si>
  <si>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</si>
  <si>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</si>
  <si>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</si>
  <si>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</si>
  <si>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</si>
  <si>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GOBIERNO DEL ESTADO DE MICHOACÁN DE OCAMPO</t>
  </si>
  <si>
    <t>* Nota: Los importes corresponden a las cifras presentadas por la Secretaría de Salud, y corresponden al Fondo de Aportaciones para los Servicios de Salud (FASSA), Convenio de Fortalecimiento a la Atención Médica (FAM); así como al Acuerdo para el Fortalecimiento de Acciones de Salud Pública en las Entidades (AFASPR).</t>
  </si>
  <si>
    <t>Entidad CP</t>
  </si>
  <si>
    <t>Etiquetado</t>
  </si>
  <si>
    <t>Pos.presupuestaria</t>
  </si>
  <si>
    <t>GEMC</t>
  </si>
  <si>
    <t>1</t>
  </si>
  <si>
    <t>995</t>
  </si>
  <si>
    <t/>
  </si>
  <si>
    <t>996</t>
  </si>
  <si>
    <t>2</t>
  </si>
  <si>
    <t>Resultado total</t>
  </si>
  <si>
    <t xml:space="preserve">
Aprobado</t>
  </si>
  <si>
    <t xml:space="preserve">
Ampliaciones/Reducciones</t>
  </si>
  <si>
    <t xml:space="preserve">
Modificado</t>
  </si>
  <si>
    <t xml:space="preserve">
Devengado</t>
  </si>
  <si>
    <t xml:space="preserve">
Pagado</t>
  </si>
  <si>
    <t xml:space="preserve">
Subejercicio (e)</t>
  </si>
  <si>
    <t>Periodo de Enero a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</si>
</sst>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;\-\ #,##0.00"/>
    <numFmt numFmtId="166" formatCode="#,##0.00&quot;*&quot;;\-\ #&quot;*&quot;\,##0.00&quot;*&quot;"/>
  </numFmts>
  <fonts count="30" x14ac:knownFonts="1">
    <font>
      <sz val="1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9">
    <xf numFmtId="0" fontId="0" fillId="0" borderId="0"/>
    <xf numFmtId="0" fontId="27" fillId="0" borderId="0" applyNumberFormat="0" applyFill="0" applyBorder="0" applyAlignment="0" applyProtection="0"/>
    <xf numFmtId="0" fontId="11" fillId="0" borderId="19" applyNumberFormat="0" applyFill="0" applyAlignment="0" applyProtection="0"/>
    <xf numFmtId="0" fontId="28" fillId="0" borderId="25" applyNumberFormat="0" applyFill="0" applyAlignment="0" applyProtection="0"/>
    <xf numFmtId="0" fontId="12" fillId="0" borderId="26" applyNumberFormat="0" applyFill="0" applyAlignment="0" applyProtection="0"/>
    <xf numFmtId="0" fontId="12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14" fillId="7" borderId="0" applyNumberFormat="0" applyBorder="0" applyAlignment="0" applyProtection="0"/>
    <xf numFmtId="0" fontId="15" fillId="6" borderId="0" applyNumberFormat="0" applyBorder="0" applyAlignment="0" applyProtection="0"/>
    <xf numFmtId="0" fontId="13" fillId="6" borderId="16" applyNumberFormat="0" applyAlignment="0" applyProtection="0"/>
    <xf numFmtId="0" fontId="16" fillId="4" borderId="21" applyNumberFormat="0" applyAlignment="0" applyProtection="0"/>
    <xf numFmtId="0" fontId="8" fillId="4" borderId="16" applyNumberFormat="0" applyAlignment="0" applyProtection="0"/>
    <xf numFmtId="0" fontId="10" fillId="0" borderId="18" applyNumberFormat="0" applyFill="0" applyAlignment="0" applyProtection="0"/>
    <xf numFmtId="0" fontId="9" fillId="5" borderId="17" applyNumberFormat="0" applyAlignment="0" applyProtection="0"/>
    <xf numFmtId="0" fontId="25" fillId="0" borderId="0" applyNumberFormat="0" applyFill="0" applyBorder="0" applyAlignment="0" applyProtection="0"/>
    <xf numFmtId="0" fontId="6" fillId="8" borderId="20" applyNumberFormat="0" applyFont="0" applyAlignment="0" applyProtection="0"/>
    <xf numFmtId="0" fontId="26" fillId="0" borderId="0" applyNumberFormat="0" applyFill="0" applyBorder="0" applyAlignment="0" applyProtection="0"/>
    <xf numFmtId="0" fontId="29" fillId="0" borderId="27" applyNumberFormat="0" applyFill="0" applyAlignment="0" applyProtection="0"/>
    <xf numFmtId="4" fontId="17" fillId="9" borderId="22" applyNumberFormat="0" applyProtection="0">
      <alignment vertical="center"/>
    </xf>
    <xf numFmtId="4" fontId="18" fillId="9" borderId="22" applyNumberFormat="0" applyProtection="0">
      <alignment vertical="center"/>
    </xf>
    <xf numFmtId="4" fontId="17" fillId="9" borderId="22" applyNumberFormat="0" applyProtection="0">
      <alignment horizontal="left" vertical="center" indent="1"/>
    </xf>
    <xf numFmtId="0" fontId="17" fillId="9" borderId="22" applyNumberFormat="0" applyProtection="0">
      <alignment horizontal="left" vertical="top" indent="1"/>
    </xf>
    <xf numFmtId="4" fontId="17" fillId="10" borderId="0" applyNumberFormat="0" applyProtection="0">
      <alignment horizontal="left" vertical="center" indent="1"/>
    </xf>
    <xf numFmtId="4" fontId="19" fillId="11" borderId="22" applyNumberFormat="0" applyProtection="0">
      <alignment horizontal="right" vertical="center"/>
    </xf>
    <xf numFmtId="4" fontId="19" fillId="12" borderId="22" applyNumberFormat="0" applyProtection="0">
      <alignment horizontal="right" vertical="center"/>
    </xf>
    <xf numFmtId="4" fontId="19" fillId="13" borderId="22" applyNumberFormat="0" applyProtection="0">
      <alignment horizontal="right" vertical="center"/>
    </xf>
    <xf numFmtId="4" fontId="19" fillId="14" borderId="22" applyNumberFormat="0" applyProtection="0">
      <alignment horizontal="right" vertical="center"/>
    </xf>
    <xf numFmtId="4" fontId="19" fillId="15" borderId="22" applyNumberFormat="0" applyProtection="0">
      <alignment horizontal="right" vertical="center"/>
    </xf>
    <xf numFmtId="4" fontId="19" fillId="16" borderId="22" applyNumberFormat="0" applyProtection="0">
      <alignment horizontal="right" vertical="center"/>
    </xf>
    <xf numFmtId="4" fontId="19" fillId="17" borderId="22" applyNumberFormat="0" applyProtection="0">
      <alignment horizontal="right" vertical="center"/>
    </xf>
    <xf numFmtId="4" fontId="19" fillId="18" borderId="22" applyNumberFormat="0" applyProtection="0">
      <alignment horizontal="right" vertical="center"/>
    </xf>
    <xf numFmtId="4" fontId="19" fillId="19" borderId="22" applyNumberFormat="0" applyProtection="0">
      <alignment horizontal="right" vertical="center"/>
    </xf>
    <xf numFmtId="4" fontId="17" fillId="20" borderId="23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20" fillId="22" borderId="0" applyNumberFormat="0" applyProtection="0">
      <alignment horizontal="left" vertical="center" indent="1"/>
    </xf>
    <xf numFmtId="4" fontId="19" fillId="10" borderId="22" applyNumberFormat="0" applyProtection="0">
      <alignment horizontal="right" vertical="center"/>
    </xf>
    <xf numFmtId="4" fontId="19" fillId="21" borderId="0" applyNumberFormat="0" applyProtection="0">
      <alignment horizontal="left" vertical="center" indent="1"/>
    </xf>
    <xf numFmtId="4" fontId="19" fillId="10" borderId="0" applyNumberFormat="0" applyProtection="0">
      <alignment horizontal="left" vertical="center" indent="1"/>
    </xf>
    <xf numFmtId="0" fontId="6" fillId="22" borderId="22" applyNumberFormat="0" applyProtection="0">
      <alignment horizontal="left" vertical="center" indent="1"/>
    </xf>
    <xf numFmtId="0" fontId="6" fillId="22" borderId="22" applyNumberFormat="0" applyProtection="0">
      <alignment horizontal="left" vertical="top" indent="1"/>
    </xf>
    <xf numFmtId="0" fontId="6" fillId="10" borderId="22" applyNumberFormat="0" applyProtection="0">
      <alignment horizontal="left" vertical="center" indent="1"/>
    </xf>
    <xf numFmtId="0" fontId="6" fillId="10" borderId="22" applyNumberFormat="0" applyProtection="0">
      <alignment horizontal="left" vertical="top" indent="1"/>
    </xf>
    <xf numFmtId="0" fontId="6" fillId="23" borderId="22" applyNumberFormat="0" applyProtection="0">
      <alignment horizontal="left" vertical="center" indent="1"/>
    </xf>
    <xf numFmtId="0" fontId="6" fillId="23" borderId="22" applyNumberFormat="0" applyProtection="0">
      <alignment horizontal="left" vertical="top" indent="1"/>
    </xf>
    <xf numFmtId="0" fontId="6" fillId="21" borderId="22" applyNumberFormat="0" applyProtection="0">
      <alignment horizontal="left" vertical="center" indent="1"/>
    </xf>
    <xf numFmtId="0" fontId="6" fillId="21" borderId="22" applyNumberFormat="0" applyProtection="0">
      <alignment horizontal="left" vertical="top" indent="1"/>
    </xf>
    <xf numFmtId="0" fontId="6" fillId="24" borderId="24" applyNumberFormat="0">
      <protection locked="0"/>
    </xf>
    <xf numFmtId="4" fontId="19" fillId="25" borderId="22" applyNumberFormat="0" applyProtection="0">
      <alignment vertical="center"/>
    </xf>
    <xf numFmtId="4" fontId="21" fillId="25" borderId="22" applyNumberFormat="0" applyProtection="0">
      <alignment vertical="center"/>
    </xf>
    <xf numFmtId="4" fontId="19" fillId="25" borderId="22" applyNumberFormat="0" applyProtection="0">
      <alignment horizontal="left" vertical="center" indent="1"/>
    </xf>
    <xf numFmtId="0" fontId="19" fillId="25" borderId="22" applyNumberFormat="0" applyProtection="0">
      <alignment horizontal="left" vertical="top" indent="1"/>
    </xf>
    <xf numFmtId="4" fontId="19" fillId="21" borderId="22" applyNumberFormat="0" applyProtection="0">
      <alignment horizontal="right" vertical="center"/>
    </xf>
    <xf numFmtId="4" fontId="21" fillId="21" borderId="22" applyNumberFormat="0" applyProtection="0">
      <alignment horizontal="right" vertical="center"/>
    </xf>
    <xf numFmtId="4" fontId="19" fillId="10" borderId="22" applyNumberFormat="0" applyProtection="0">
      <alignment horizontal="left" vertical="center" indent="1"/>
    </xf>
    <xf numFmtId="0" fontId="19" fillId="10" borderId="22" applyNumberFormat="0" applyProtection="0">
      <alignment horizontal="left" vertical="top" indent="1"/>
    </xf>
    <xf numFmtId="4" fontId="22" fillId="26" borderId="0" applyNumberFormat="0" applyProtection="0">
      <alignment horizontal="left" vertical="center" indent="1"/>
    </xf>
    <xf numFmtId="4" fontId="23" fillId="21" borderId="22" applyNumberFormat="0" applyProtection="0">
      <alignment horizontal="right" vertical="center"/>
    </xf>
    <xf numFmtId="0" fontId="24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quotePrefix="1" applyAlignment="1"/>
    <xf numFmtId="0" fontId="4" fillId="0" borderId="4" xfId="0" applyFont="1" applyBorder="1" applyAlignment="1">
      <alignment horizontal="left" vertical="center" wrapText="1"/>
    </xf>
    <xf numFmtId="4" fontId="4" fillId="0" borderId="1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 inden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0" fillId="0" borderId="0" xfId="0" applyAlignment="1"/>
    <xf numFmtId="0" fontId="17" fillId="10" borderId="0" xfId="22" applyNumberFormat="1">
      <alignment horizontal="left" vertical="center" indent="1"/>
    </xf>
    <xf numFmtId="0" fontId="19" fillId="10" borderId="22" xfId="53" applyNumberFormat="1">
      <alignment horizontal="left" vertical="center" indent="1"/>
    </xf>
    <xf numFmtId="165" fontId="19" fillId="21" borderId="22" xfId="51" applyNumberFormat="1">
      <alignment horizontal="right" vertical="center"/>
    </xf>
    <xf numFmtId="0" fontId="6" fillId="22" borderId="22" xfId="38" applyAlignment="1">
      <alignment horizontal="left" vertical="center" indent="2"/>
    </xf>
    <xf numFmtId="0" fontId="6" fillId="10" borderId="22" xfId="40" applyAlignment="1">
      <alignment horizontal="left" vertical="center" indent="3"/>
    </xf>
    <xf numFmtId="0" fontId="6" fillId="23" borderId="22" xfId="42" applyAlignment="1">
      <alignment horizontal="left" vertical="center" indent="4"/>
    </xf>
    <xf numFmtId="166" fontId="4" fillId="0" borderId="15" xfId="58" applyNumberFormat="1" applyFont="1" applyBorder="1" applyAlignment="1">
      <alignment horizontal="right" vertical="center" wrapText="1"/>
    </xf>
    <xf numFmtId="166" fontId="5" fillId="0" borderId="15" xfId="58" applyNumberFormat="1" applyFont="1" applyBorder="1" applyAlignment="1">
      <alignment horizontal="right" vertical="center" wrapText="1"/>
    </xf>
    <xf numFmtId="4" fontId="19" fillId="21" borderId="22" xfId="51" applyNumberFormat="1">
      <alignment horizontal="right" vertical="center"/>
    </xf>
    <xf numFmtId="0" fontId="19" fillId="10" borderId="22" xfId="53" quotePrefix="1" applyNumberFormat="1">
      <alignment horizontal="left" vertical="center" indent="1"/>
    </xf>
    <xf numFmtId="0" fontId="17" fillId="9" borderId="22" xfId="20" quotePrefix="1" applyNumberFormat="1">
      <alignment horizontal="left" vertical="center" indent="1"/>
    </xf>
    <xf numFmtId="4" fontId="17" fillId="9" borderId="22" xfId="18" applyNumberFormat="1">
      <alignment vertical="center"/>
    </xf>
    <xf numFmtId="0" fontId="17" fillId="10" borderId="0" xfId="22" quotePrefix="1" applyNumberFormat="1" applyAlignment="1">
      <alignment horizontal="left" vertical="center" indent="1"/>
    </xf>
    <xf numFmtId="0" fontId="6" fillId="22" borderId="22" xfId="39" quotePrefix="1" applyAlignment="1">
      <alignment horizontal="left" vertical="top" wrapText="1" inden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</cellXfs>
  <cellStyles count="59"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" xfId="58" builtinId="3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SAPBEXaggData" xfId="18" xr:uid="{00000000-0005-0000-0000-00000D000000}"/>
    <cellStyle name="SAPBEXaggDataEmph" xfId="19" xr:uid="{00000000-0005-0000-0000-00000E000000}"/>
    <cellStyle name="SAPBEXaggItem" xfId="20" xr:uid="{00000000-0005-0000-0000-00000F000000}"/>
    <cellStyle name="SAPBEXaggItemX" xfId="21" xr:uid="{00000000-0005-0000-0000-000010000000}"/>
    <cellStyle name="SAPBEXchaText" xfId="22" xr:uid="{00000000-0005-0000-0000-000011000000}"/>
    <cellStyle name="SAPBEXexcBad7" xfId="23" xr:uid="{00000000-0005-0000-0000-000012000000}"/>
    <cellStyle name="SAPBEXexcBad8" xfId="24" xr:uid="{00000000-0005-0000-0000-000013000000}"/>
    <cellStyle name="SAPBEXexcBad9" xfId="25" xr:uid="{00000000-0005-0000-0000-000014000000}"/>
    <cellStyle name="SAPBEXexcCritical4" xfId="26" xr:uid="{00000000-0005-0000-0000-000015000000}"/>
    <cellStyle name="SAPBEXexcCritical5" xfId="27" xr:uid="{00000000-0005-0000-0000-000016000000}"/>
    <cellStyle name="SAPBEXexcCritical6" xfId="28" xr:uid="{00000000-0005-0000-0000-000017000000}"/>
    <cellStyle name="SAPBEXexcGood1" xfId="29" xr:uid="{00000000-0005-0000-0000-000018000000}"/>
    <cellStyle name="SAPBEXexcGood2" xfId="30" xr:uid="{00000000-0005-0000-0000-000019000000}"/>
    <cellStyle name="SAPBEXexcGood3" xfId="31" xr:uid="{00000000-0005-0000-0000-00001A000000}"/>
    <cellStyle name="SAPBEXfilterDrill" xfId="32" xr:uid="{00000000-0005-0000-0000-00001B000000}"/>
    <cellStyle name="SAPBEXfilterItem" xfId="33" xr:uid="{00000000-0005-0000-0000-00001C000000}"/>
    <cellStyle name="SAPBEXfilterText" xfId="34" xr:uid="{00000000-0005-0000-0000-00001D000000}"/>
    <cellStyle name="SAPBEXformats" xfId="35" xr:uid="{00000000-0005-0000-0000-00001E000000}"/>
    <cellStyle name="SAPBEXheaderItem" xfId="36" xr:uid="{00000000-0005-0000-0000-00001F000000}"/>
    <cellStyle name="SAPBEXheaderText" xfId="37" xr:uid="{00000000-0005-0000-0000-000020000000}"/>
    <cellStyle name="SAPBEXHLevel0" xfId="38" xr:uid="{00000000-0005-0000-0000-000021000000}"/>
    <cellStyle name="SAPBEXHLevel0X" xfId="39" xr:uid="{00000000-0005-0000-0000-000022000000}"/>
    <cellStyle name="SAPBEXHLevel1" xfId="40" xr:uid="{00000000-0005-0000-0000-000023000000}"/>
    <cellStyle name="SAPBEXHLevel1X" xfId="41" xr:uid="{00000000-0005-0000-0000-000024000000}"/>
    <cellStyle name="SAPBEXHLevel2" xfId="42" xr:uid="{00000000-0005-0000-0000-000025000000}"/>
    <cellStyle name="SAPBEXHLevel2X" xfId="43" xr:uid="{00000000-0005-0000-0000-000026000000}"/>
    <cellStyle name="SAPBEXHLevel3" xfId="44" xr:uid="{00000000-0005-0000-0000-000027000000}"/>
    <cellStyle name="SAPBEXHLevel3X" xfId="45" xr:uid="{00000000-0005-0000-0000-000028000000}"/>
    <cellStyle name="SAPBEXinputData" xfId="46" xr:uid="{00000000-0005-0000-0000-000029000000}"/>
    <cellStyle name="SAPBEXresData" xfId="47" xr:uid="{00000000-0005-0000-0000-00002A000000}"/>
    <cellStyle name="SAPBEXresDataEmph" xfId="48" xr:uid="{00000000-0005-0000-0000-00002B000000}"/>
    <cellStyle name="SAPBEXresItem" xfId="49" xr:uid="{00000000-0005-0000-0000-00002C000000}"/>
    <cellStyle name="SAPBEXresItemX" xfId="50" xr:uid="{00000000-0005-0000-0000-00002D000000}"/>
    <cellStyle name="SAPBEXstdData" xfId="51" xr:uid="{00000000-0005-0000-0000-00002E000000}"/>
    <cellStyle name="SAPBEXstdDataEmph" xfId="52" xr:uid="{00000000-0005-0000-0000-00002F000000}"/>
    <cellStyle name="SAPBEXstdItem" xfId="53" xr:uid="{00000000-0005-0000-0000-000030000000}"/>
    <cellStyle name="SAPBEXstdItemX" xfId="54" xr:uid="{00000000-0005-0000-0000-000031000000}"/>
    <cellStyle name="SAPBEXtitle" xfId="55" xr:uid="{00000000-0005-0000-0000-000032000000}"/>
    <cellStyle name="SAPBEXundefined" xfId="56" xr:uid="{00000000-0005-0000-0000-000033000000}"/>
    <cellStyle name="Sheet Title" xfId="57" xr:uid="{00000000-0005-0000-0000-000034000000}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5">
    <dxf>
      <numFmt numFmtId="167" formatCode="0.00&quot;*&quot;"/>
    </dxf>
    <dxf>
      <numFmt numFmtId="167" formatCode="0.00&quot;*&quot;"/>
    </dxf>
    <dxf>
      <numFmt numFmtId="167" formatCode="0.00&quot;*&quot;"/>
    </dxf>
    <dxf>
      <numFmt numFmtId="167" formatCode="0.00&quot;*&quot;"/>
    </dxf>
    <dxf>
      <numFmt numFmtId="167" formatCode="0.00&quot;*&quot;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3187700</xdr:colOff>
      <xdr:row>0</xdr:row>
      <xdr:rowOff>0</xdr:rowOff>
    </xdr:to>
    <xdr:pic macro="[1]!DesignIconClicked">
      <xdr:nvPicPr>
        <xdr:cNvPr id="3" name="BExKIN6PVBBZBBPEQHRTTEUH2RJ4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8770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1206500</xdr:colOff>
      <xdr:row>0</xdr:row>
      <xdr:rowOff>0</xdr:rowOff>
    </xdr:to>
    <xdr:pic macro="[1]!DesignIconClicked">
      <xdr:nvPicPr>
        <xdr:cNvPr id="4" name="BEx9B78HB8WUJP8F5QJPTI4VOOBZ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0"/>
          <a:ext cx="120650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161924</xdr:rowOff>
    </xdr:from>
    <xdr:to>
      <xdr:col>9</xdr:col>
      <xdr:colOff>911225</xdr:colOff>
      <xdr:row>7</xdr:row>
      <xdr:rowOff>149224</xdr:rowOff>
    </xdr:to>
    <xdr:pic macro="[1]!DesignIconClicked">
      <xdr:nvPicPr>
        <xdr:cNvPr id="2" name="BExGPNB3O9HWVG9G802SY7HV7Z0U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323849"/>
          <a:ext cx="9331325" cy="9588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</xdr:row>
      <xdr:rowOff>6350</xdr:rowOff>
    </xdr:from>
    <xdr:to>
      <xdr:col>1</xdr:col>
      <xdr:colOff>69850</xdr:colOff>
      <xdr:row>2</xdr:row>
      <xdr:rowOff>57150</xdr:rowOff>
    </xdr:to>
    <xdr:pic macro="[1]!DesignIconClicked">
      <xdr:nvPicPr>
        <xdr:cNvPr id="3" name="BEx78DLITJE206XT934917C4MMSD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19050</xdr:colOff>
      <xdr:row>2</xdr:row>
      <xdr:rowOff>82550</xdr:rowOff>
    </xdr:from>
    <xdr:to>
      <xdr:col>1</xdr:col>
      <xdr:colOff>69850</xdr:colOff>
      <xdr:row>2</xdr:row>
      <xdr:rowOff>133350</xdr:rowOff>
    </xdr:to>
    <xdr:pic macro="[1]!DesignIconClicked">
      <xdr:nvPicPr>
        <xdr:cNvPr id="4" name="BExGOUZJW2LCZ3L672QBN1L41PMV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</xdr:row>
      <xdr:rowOff>6350</xdr:rowOff>
    </xdr:from>
    <xdr:to>
      <xdr:col>2</xdr:col>
      <xdr:colOff>79375</xdr:colOff>
      <xdr:row>2</xdr:row>
      <xdr:rowOff>57150</xdr:rowOff>
    </xdr:to>
    <xdr:pic macro="[1]!DesignIconClicked">
      <xdr:nvPicPr>
        <xdr:cNvPr id="5" name="BExKH4SJ5B6RBJLFPHSCKFQ1RS6B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28575</xdr:colOff>
      <xdr:row>2</xdr:row>
      <xdr:rowOff>82550</xdr:rowOff>
    </xdr:from>
    <xdr:to>
      <xdr:col>2</xdr:col>
      <xdr:colOff>79375</xdr:colOff>
      <xdr:row>2</xdr:row>
      <xdr:rowOff>133350</xdr:rowOff>
    </xdr:to>
    <xdr:pic macro="[1]!DesignIconClicked">
      <xdr:nvPicPr>
        <xdr:cNvPr id="6" name="BEx98GS6F7LZ79MX7LVWRIEUSI3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</xdr:colOff>
      <xdr:row>2</xdr:row>
      <xdr:rowOff>6350</xdr:rowOff>
    </xdr:from>
    <xdr:to>
      <xdr:col>3</xdr:col>
      <xdr:colOff>76200</xdr:colOff>
      <xdr:row>2</xdr:row>
      <xdr:rowOff>57150</xdr:rowOff>
    </xdr:to>
    <xdr:pic macro="[1]!DesignIconClicked">
      <xdr:nvPicPr>
        <xdr:cNvPr id="7" name="BExZL932WWX6NDAOMD5W3FTD6EL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25400</xdr:colOff>
      <xdr:row>2</xdr:row>
      <xdr:rowOff>82550</xdr:rowOff>
    </xdr:from>
    <xdr:to>
      <xdr:col>3</xdr:col>
      <xdr:colOff>76200</xdr:colOff>
      <xdr:row>2</xdr:row>
      <xdr:rowOff>133350</xdr:rowOff>
    </xdr:to>
    <xdr:pic macro="[1]!DesignIconClicked">
      <xdr:nvPicPr>
        <xdr:cNvPr id="8" name="BExIKTTIHW2L92CRDG49ZPTEBO39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2</xdr:row>
      <xdr:rowOff>6350</xdr:rowOff>
    </xdr:from>
    <xdr:to>
      <xdr:col>4</xdr:col>
      <xdr:colOff>69850</xdr:colOff>
      <xdr:row>2</xdr:row>
      <xdr:rowOff>57150</xdr:rowOff>
    </xdr:to>
    <xdr:pic macro="[1]!DesignIconClicked">
      <xdr:nvPicPr>
        <xdr:cNvPr id="9" name="BEx3QHDBP3RA0EPGZ0HEI4RC1Z6X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19050</xdr:colOff>
      <xdr:row>2</xdr:row>
      <xdr:rowOff>82550</xdr:rowOff>
    </xdr:from>
    <xdr:to>
      <xdr:col>4</xdr:col>
      <xdr:colOff>69850</xdr:colOff>
      <xdr:row>2</xdr:row>
      <xdr:rowOff>133350</xdr:rowOff>
    </xdr:to>
    <xdr:pic macro="[1]!DesignIconClicked">
      <xdr:nvPicPr>
        <xdr:cNvPr id="10" name="BExF0HHAX7WD3LM0R540O92YKR9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2</xdr:row>
      <xdr:rowOff>6350</xdr:rowOff>
    </xdr:from>
    <xdr:to>
      <xdr:col>5</xdr:col>
      <xdr:colOff>82550</xdr:colOff>
      <xdr:row>2</xdr:row>
      <xdr:rowOff>57150</xdr:rowOff>
    </xdr:to>
    <xdr:pic macro="[1]!DesignIconClicked">
      <xdr:nvPicPr>
        <xdr:cNvPr id="11" name="BExTUT13T1W4WIC5IJ3HP8N6DONM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76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31750</xdr:colOff>
      <xdr:row>2</xdr:row>
      <xdr:rowOff>82550</xdr:rowOff>
    </xdr:from>
    <xdr:to>
      <xdr:col>5</xdr:col>
      <xdr:colOff>82550</xdr:colOff>
      <xdr:row>2</xdr:row>
      <xdr:rowOff>133350</xdr:rowOff>
    </xdr:to>
    <xdr:pic macro="[1]!DesignIconClicked">
      <xdr:nvPicPr>
        <xdr:cNvPr id="12" name="BExBAE1TB3E980YQH99NAI76PGBF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76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2</xdr:row>
      <xdr:rowOff>6350</xdr:rowOff>
    </xdr:from>
    <xdr:to>
      <xdr:col>6</xdr:col>
      <xdr:colOff>69850</xdr:colOff>
      <xdr:row>2</xdr:row>
      <xdr:rowOff>57150</xdr:rowOff>
    </xdr:to>
    <xdr:pic macro="[1]!DesignIconClicked">
      <xdr:nvPicPr>
        <xdr:cNvPr id="13" name="BExZV59ZLJ8UVB8UTALQQQ2PRWWA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19050</xdr:colOff>
      <xdr:row>2</xdr:row>
      <xdr:rowOff>82550</xdr:rowOff>
    </xdr:from>
    <xdr:to>
      <xdr:col>6</xdr:col>
      <xdr:colOff>69850</xdr:colOff>
      <xdr:row>2</xdr:row>
      <xdr:rowOff>133350</xdr:rowOff>
    </xdr:to>
    <xdr:pic macro="[1]!DesignIconClicked">
      <xdr:nvPicPr>
        <xdr:cNvPr id="14" name="BExVXUGFC6PN132RKHIK7AM2R2MH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31750</xdr:colOff>
      <xdr:row>2</xdr:row>
      <xdr:rowOff>6350</xdr:rowOff>
    </xdr:from>
    <xdr:to>
      <xdr:col>7</xdr:col>
      <xdr:colOff>82550</xdr:colOff>
      <xdr:row>2</xdr:row>
      <xdr:rowOff>57150</xdr:rowOff>
    </xdr:to>
    <xdr:pic macro="[1]!DesignIconClicked">
      <xdr:nvPicPr>
        <xdr:cNvPr id="15" name="BExF18047Q2DQDCYZENRIBGOWYXL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31750</xdr:colOff>
      <xdr:row>2</xdr:row>
      <xdr:rowOff>82550</xdr:rowOff>
    </xdr:from>
    <xdr:to>
      <xdr:col>7</xdr:col>
      <xdr:colOff>82550</xdr:colOff>
      <xdr:row>2</xdr:row>
      <xdr:rowOff>133350</xdr:rowOff>
    </xdr:to>
    <xdr:pic macro="[1]!DesignIconClicked">
      <xdr:nvPicPr>
        <xdr:cNvPr id="16" name="BExAWYHG0VK6I2WNVSRLJ03SM30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2</xdr:row>
      <xdr:rowOff>6350</xdr:rowOff>
    </xdr:from>
    <xdr:to>
      <xdr:col>8</xdr:col>
      <xdr:colOff>69850</xdr:colOff>
      <xdr:row>2</xdr:row>
      <xdr:rowOff>57150</xdr:rowOff>
    </xdr:to>
    <xdr:pic macro="[1]!DesignIconClicked">
      <xdr:nvPicPr>
        <xdr:cNvPr id="17" name="BExKGJ7NML0FXSOF8JEKJY1BEUFT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19050</xdr:colOff>
      <xdr:row>2</xdr:row>
      <xdr:rowOff>82550</xdr:rowOff>
    </xdr:from>
    <xdr:to>
      <xdr:col>8</xdr:col>
      <xdr:colOff>69850</xdr:colOff>
      <xdr:row>2</xdr:row>
      <xdr:rowOff>133350</xdr:rowOff>
    </xdr:to>
    <xdr:pic macro="[1]!DesignIconClicked">
      <xdr:nvPicPr>
        <xdr:cNvPr id="18" name="BEx01AR99FD1WRXP57J5NXMCC0DN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31750</xdr:colOff>
      <xdr:row>2</xdr:row>
      <xdr:rowOff>6350</xdr:rowOff>
    </xdr:from>
    <xdr:to>
      <xdr:col>9</xdr:col>
      <xdr:colOff>82550</xdr:colOff>
      <xdr:row>2</xdr:row>
      <xdr:rowOff>57150</xdr:rowOff>
    </xdr:to>
    <xdr:pic macro="[1]!DesignIconClicked">
      <xdr:nvPicPr>
        <xdr:cNvPr id="19" name="BExVW6YYS33PPT2E6U5O5L8C3VUQ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24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31750</xdr:colOff>
      <xdr:row>2</xdr:row>
      <xdr:rowOff>82550</xdr:rowOff>
    </xdr:from>
    <xdr:to>
      <xdr:col>9</xdr:col>
      <xdr:colOff>82550</xdr:colOff>
      <xdr:row>2</xdr:row>
      <xdr:rowOff>133350</xdr:rowOff>
    </xdr:to>
    <xdr:pic macro="[1]!DesignIconClicked">
      <xdr:nvPicPr>
        <xdr:cNvPr id="20" name="BExH35VEIQSLA3OIUU9IYP8A6CWI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2400" y="406400"/>
          <a:ext cx="50800" cy="50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1296987</xdr:colOff>
      <xdr:row>23</xdr:row>
      <xdr:rowOff>39687</xdr:rowOff>
    </xdr:to>
    <xdr:pic macro="[1]!DesignIconClicked">
      <xdr:nvPicPr>
        <xdr:cNvPr id="3" name="BEx5N82PHKWE9JFL4KDG6QN7596V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74550" cy="3873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Cell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11.42578125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8"/>
  <sheetViews>
    <sheetView showGridLines="0" tabSelected="1" zoomScaleNormal="100" workbookViewId="0">
      <pane ySplit="8" topLeftCell="A9" activePane="bottomLeft" state="frozen"/>
      <selection activeCell="A2" sqref="A2"/>
      <selection pane="bottomLeft"/>
    </sheetView>
  </sheetViews>
  <sheetFormatPr baseColWidth="10" defaultColWidth="11.42578125" defaultRowHeight="12.75" x14ac:dyDescent="0.2"/>
  <cols>
    <col min="1" max="1" width="0.85546875" customWidth="1"/>
    <col min="2" max="2" width="49.85546875" customWidth="1"/>
    <col min="3" max="8" width="18.28515625" customWidth="1"/>
    <col min="9" max="9" width="0.85546875" customWidth="1"/>
  </cols>
  <sheetData>
    <row r="1" spans="2:10" ht="5.25" customHeight="1" thickBot="1" x14ac:dyDescent="0.25">
      <c r="B1" s="1"/>
      <c r="C1" s="13"/>
      <c r="E1" s="1"/>
    </row>
    <row r="2" spans="2:10" ht="18" x14ac:dyDescent="0.2">
      <c r="B2" s="29" t="s">
        <v>24</v>
      </c>
      <c r="C2" s="30"/>
      <c r="D2" s="30"/>
      <c r="E2" s="30"/>
      <c r="F2" s="30"/>
      <c r="G2" s="30"/>
      <c r="H2" s="31"/>
    </row>
    <row r="3" spans="2:10" ht="15" x14ac:dyDescent="0.2">
      <c r="B3" s="32" t="s">
        <v>0</v>
      </c>
      <c r="C3" s="33"/>
      <c r="D3" s="33"/>
      <c r="E3" s="33"/>
      <c r="F3" s="33"/>
      <c r="G3" s="33"/>
      <c r="H3" s="34"/>
    </row>
    <row r="4" spans="2:10" x14ac:dyDescent="0.2">
      <c r="B4" s="35" t="s">
        <v>1</v>
      </c>
      <c r="C4" s="36"/>
      <c r="D4" s="36"/>
      <c r="E4" s="36"/>
      <c r="F4" s="36"/>
      <c r="G4" s="36"/>
      <c r="H4" s="37"/>
    </row>
    <row r="5" spans="2:10" x14ac:dyDescent="0.2">
      <c r="B5" s="38" t="s">
        <v>42</v>
      </c>
      <c r="C5" s="39"/>
      <c r="D5" s="39"/>
      <c r="E5" s="39"/>
      <c r="F5" s="39"/>
      <c r="G5" s="39"/>
      <c r="H5" s="40"/>
    </row>
    <row r="6" spans="2:10" ht="13.5" thickBot="1" x14ac:dyDescent="0.25">
      <c r="B6" s="41" t="s">
        <v>2</v>
      </c>
      <c r="C6" s="42"/>
      <c r="D6" s="42"/>
      <c r="E6" s="42"/>
      <c r="F6" s="42"/>
      <c r="G6" s="42"/>
      <c r="H6" s="43"/>
    </row>
    <row r="7" spans="2:10" ht="13.5" thickBot="1" x14ac:dyDescent="0.25">
      <c r="B7" s="44" t="s">
        <v>3</v>
      </c>
      <c r="C7" s="46" t="s">
        <v>4</v>
      </c>
      <c r="D7" s="47"/>
      <c r="E7" s="47"/>
      <c r="F7" s="47"/>
      <c r="G7" s="48"/>
      <c r="H7" s="49" t="s">
        <v>5</v>
      </c>
      <c r="I7" s="51"/>
      <c r="J7" s="51"/>
    </row>
    <row r="8" spans="2:10" ht="24.75" thickBot="1" x14ac:dyDescent="0.25">
      <c r="B8" s="45"/>
      <c r="C8" s="11" t="s">
        <v>6</v>
      </c>
      <c r="D8" s="12" t="s">
        <v>7</v>
      </c>
      <c r="E8" s="12" t="s">
        <v>8</v>
      </c>
      <c r="F8" s="12" t="s">
        <v>9</v>
      </c>
      <c r="G8" s="12" t="s">
        <v>10</v>
      </c>
      <c r="H8" s="50"/>
      <c r="I8" s="51"/>
      <c r="J8" s="51"/>
    </row>
    <row r="9" spans="2:10" x14ac:dyDescent="0.2">
      <c r="B9" s="2" t="s">
        <v>11</v>
      </c>
      <c r="C9" s="3">
        <v>14769228790.630001</v>
      </c>
      <c r="D9" s="3">
        <v>-3485638538.2800002</v>
      </c>
      <c r="E9" s="3">
        <v>11283590252.339998</v>
      </c>
      <c r="F9" s="3">
        <v>12297220166.429998</v>
      </c>
      <c r="G9" s="3">
        <v>10126896546.019999</v>
      </c>
      <c r="H9" s="3">
        <v>-1013629914.0900002</v>
      </c>
      <c r="I9" s="51"/>
      <c r="J9" s="51"/>
    </row>
    <row r="10" spans="2:10" x14ac:dyDescent="0.2">
      <c r="B10" s="2" t="s">
        <v>12</v>
      </c>
      <c r="C10" s="3">
        <v>3664694954</v>
      </c>
      <c r="D10" s="3">
        <v>-62964561.859999999</v>
      </c>
      <c r="E10" s="3">
        <v>3601730392.1399999</v>
      </c>
      <c r="F10" s="3">
        <v>3601730392.1399999</v>
      </c>
      <c r="G10" s="3">
        <v>2891032817.8000002</v>
      </c>
      <c r="H10" s="3">
        <v>0</v>
      </c>
      <c r="I10" s="51"/>
      <c r="J10" s="51"/>
    </row>
    <row r="11" spans="2:10" x14ac:dyDescent="0.2">
      <c r="B11" s="2" t="s">
        <v>13</v>
      </c>
      <c r="C11" s="3">
        <v>5545633126</v>
      </c>
      <c r="D11" s="3">
        <v>-2922597986</v>
      </c>
      <c r="E11" s="3">
        <v>2623035140</v>
      </c>
      <c r="F11" s="3">
        <v>4005330977.9699998</v>
      </c>
      <c r="G11" s="3">
        <v>3112597744.9899998</v>
      </c>
      <c r="H11" s="3">
        <v>-1382295837.9699998</v>
      </c>
      <c r="I11" s="51"/>
      <c r="J11" s="51"/>
    </row>
    <row r="12" spans="2:10" x14ac:dyDescent="0.2">
      <c r="B12" s="2" t="s">
        <v>14</v>
      </c>
      <c r="C12" s="20">
        <v>2441344425.6300001</v>
      </c>
      <c r="D12" s="20">
        <v>486631100.55000001</v>
      </c>
      <c r="E12" s="20">
        <v>2927975526.1700001</v>
      </c>
      <c r="F12" s="20">
        <v>2559309602.29</v>
      </c>
      <c r="G12" s="20">
        <v>2441699609.27</v>
      </c>
      <c r="H12" s="20">
        <v>368665923.88000011</v>
      </c>
    </row>
    <row r="13" spans="2:10" x14ac:dyDescent="0.2">
      <c r="B13" s="4" t="s">
        <v>15</v>
      </c>
      <c r="C13" s="21">
        <v>610336106.40999997</v>
      </c>
      <c r="D13" s="21">
        <v>121657775.14</v>
      </c>
      <c r="E13" s="21">
        <v>731993881.53999996</v>
      </c>
      <c r="F13" s="21">
        <v>639827400.57000005</v>
      </c>
      <c r="G13" s="21">
        <v>610424902.32000005</v>
      </c>
      <c r="H13" s="21">
        <v>92166480.969999909</v>
      </c>
    </row>
    <row r="14" spans="2:10" x14ac:dyDescent="0.2">
      <c r="B14" s="4" t="s">
        <v>16</v>
      </c>
      <c r="C14" s="21">
        <v>1831008319.22</v>
      </c>
      <c r="D14" s="21">
        <v>364973325.41000003</v>
      </c>
      <c r="E14" s="21">
        <v>2195981644.6300001</v>
      </c>
      <c r="F14" s="21">
        <v>1919482201.72</v>
      </c>
      <c r="G14" s="21">
        <v>1831274706.95</v>
      </c>
      <c r="H14" s="21">
        <v>276499442.91000009</v>
      </c>
    </row>
    <row r="15" spans="2:10" x14ac:dyDescent="0.2">
      <c r="B15" s="2" t="s">
        <v>17</v>
      </c>
      <c r="C15" s="3">
        <v>3115751966</v>
      </c>
      <c r="D15" s="3">
        <v>-984935298.02999997</v>
      </c>
      <c r="E15" s="3">
        <v>2130816667.97</v>
      </c>
      <c r="F15" s="3">
        <v>2130816667.97</v>
      </c>
      <c r="G15" s="3">
        <v>1681533847.9000001</v>
      </c>
      <c r="H15" s="3">
        <v>0</v>
      </c>
    </row>
    <row r="16" spans="2:10" ht="24" x14ac:dyDescent="0.2">
      <c r="B16" s="2" t="s">
        <v>18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</row>
    <row r="17" spans="2:8" x14ac:dyDescent="0.2">
      <c r="B17" s="6" t="s">
        <v>19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</row>
    <row r="18" spans="2:8" x14ac:dyDescent="0.2">
      <c r="B18" s="6" t="s">
        <v>20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</row>
    <row r="19" spans="2:8" x14ac:dyDescent="0.2">
      <c r="B19" s="2" t="s">
        <v>21</v>
      </c>
      <c r="C19" s="3">
        <v>1804319</v>
      </c>
      <c r="D19" s="3">
        <v>-1771792.94</v>
      </c>
      <c r="E19" s="3">
        <v>32526.06</v>
      </c>
      <c r="F19" s="3">
        <v>32526.06</v>
      </c>
      <c r="G19" s="3">
        <v>32526.06</v>
      </c>
      <c r="H19" s="3">
        <v>0</v>
      </c>
    </row>
    <row r="20" spans="2:8" x14ac:dyDescent="0.2">
      <c r="B20" s="4"/>
      <c r="C20" s="3"/>
      <c r="D20" s="3"/>
      <c r="E20" s="7"/>
      <c r="F20" s="3"/>
      <c r="G20" s="3"/>
      <c r="H20" s="7"/>
    </row>
    <row r="21" spans="2:8" x14ac:dyDescent="0.2">
      <c r="B21" s="2" t="s">
        <v>22</v>
      </c>
      <c r="C21" s="3">
        <v>20541674511</v>
      </c>
      <c r="D21" s="3">
        <v>5263181429.5900002</v>
      </c>
      <c r="E21" s="3">
        <v>25804855940.59</v>
      </c>
      <c r="F21" s="3">
        <v>25681862208.950001</v>
      </c>
      <c r="G21" s="3">
        <v>24520060606.450001</v>
      </c>
      <c r="H21" s="3">
        <v>122993731.63999939</v>
      </c>
    </row>
    <row r="22" spans="2:8" x14ac:dyDescent="0.2">
      <c r="B22" s="2" t="s">
        <v>12</v>
      </c>
      <c r="C22" s="3">
        <v>0</v>
      </c>
      <c r="D22" s="3">
        <v>13275330.09</v>
      </c>
      <c r="E22" s="3">
        <v>13275330.09</v>
      </c>
      <c r="F22" s="3">
        <v>13275330.09</v>
      </c>
      <c r="G22" s="3">
        <v>13275330.09</v>
      </c>
      <c r="H22" s="3">
        <v>0</v>
      </c>
    </row>
    <row r="23" spans="2:8" x14ac:dyDescent="0.2">
      <c r="B23" s="2" t="s">
        <v>13</v>
      </c>
      <c r="C23" s="3">
        <v>17306970119</v>
      </c>
      <c r="D23" s="3">
        <v>5153697989.8000002</v>
      </c>
      <c r="E23" s="3">
        <v>22460668108.799999</v>
      </c>
      <c r="F23" s="3">
        <v>22461150726.549999</v>
      </c>
      <c r="G23" s="3">
        <v>21454995096.139999</v>
      </c>
      <c r="H23" s="3">
        <v>-482617.75</v>
      </c>
    </row>
    <row r="24" spans="2:8" x14ac:dyDescent="0.2">
      <c r="B24" s="2" t="s">
        <v>14</v>
      </c>
      <c r="C24" s="20">
        <v>3234704392</v>
      </c>
      <c r="D24" s="20">
        <v>86737134.570000008</v>
      </c>
      <c r="E24" s="20">
        <v>3321441526.5699997</v>
      </c>
      <c r="F24" s="20">
        <v>3197965177.1800003</v>
      </c>
      <c r="G24" s="20">
        <v>3042319205.0900002</v>
      </c>
      <c r="H24" s="20">
        <v>123476349.38999939</v>
      </c>
    </row>
    <row r="25" spans="2:8" x14ac:dyDescent="0.2">
      <c r="B25" s="4" t="s">
        <v>15</v>
      </c>
      <c r="C25" s="21">
        <v>970411317.60000002</v>
      </c>
      <c r="D25" s="21">
        <v>26021140.370000001</v>
      </c>
      <c r="E25" s="21">
        <v>996432457.97000003</v>
      </c>
      <c r="F25" s="21">
        <v>959389553.14999998</v>
      </c>
      <c r="G25" s="21">
        <v>912695761.52999997</v>
      </c>
      <c r="H25" s="21">
        <v>37042904.820000052</v>
      </c>
    </row>
    <row r="26" spans="2:8" x14ac:dyDescent="0.2">
      <c r="B26" s="4" t="s">
        <v>16</v>
      </c>
      <c r="C26" s="21">
        <v>2264293074.4000001</v>
      </c>
      <c r="D26" s="21">
        <v>60715994.200000003</v>
      </c>
      <c r="E26" s="21">
        <v>2325009068.5999999</v>
      </c>
      <c r="F26" s="21">
        <v>2238575624.0300002</v>
      </c>
      <c r="G26" s="21">
        <v>2129623443.5599999</v>
      </c>
      <c r="H26" s="21">
        <v>86433444.569999695</v>
      </c>
    </row>
    <row r="27" spans="2:8" x14ac:dyDescent="0.2">
      <c r="B27" s="2" t="s">
        <v>17</v>
      </c>
      <c r="C27" s="3">
        <v>0</v>
      </c>
      <c r="D27" s="3">
        <v>9470975.1300000008</v>
      </c>
      <c r="E27" s="3">
        <v>9470975.1300000008</v>
      </c>
      <c r="F27" s="3">
        <v>9470975.1300000008</v>
      </c>
      <c r="G27" s="3">
        <v>9470975.1300000008</v>
      </c>
      <c r="H27" s="3">
        <v>0</v>
      </c>
    </row>
    <row r="28" spans="2:8" ht="24" x14ac:dyDescent="0.2">
      <c r="B28" s="2" t="s">
        <v>18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</row>
    <row r="29" spans="2:8" x14ac:dyDescent="0.2">
      <c r="B29" s="6" t="s">
        <v>19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</row>
    <row r="30" spans="2:8" x14ac:dyDescent="0.2">
      <c r="B30" s="6" t="s">
        <v>20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</row>
    <row r="31" spans="2:8" x14ac:dyDescent="0.2">
      <c r="B31" s="2" t="s">
        <v>21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</row>
    <row r="32" spans="2:8" x14ac:dyDescent="0.2">
      <c r="B32" s="2" t="s">
        <v>23</v>
      </c>
      <c r="C32" s="3">
        <v>35310903301.630005</v>
      </c>
      <c r="D32" s="3">
        <v>1777542891.3099999</v>
      </c>
      <c r="E32" s="3">
        <v>37088446192.93</v>
      </c>
      <c r="F32" s="3">
        <v>37979082375.379997</v>
      </c>
      <c r="G32" s="3">
        <v>34646957152.470001</v>
      </c>
      <c r="H32" s="3">
        <v>-890636182.44999695</v>
      </c>
    </row>
    <row r="33" spans="2:8" ht="13.5" thickBot="1" x14ac:dyDescent="0.25">
      <c r="B33" s="8"/>
      <c r="C33" s="9"/>
      <c r="D33" s="10"/>
      <c r="E33" s="10"/>
      <c r="F33" s="10"/>
      <c r="G33" s="10"/>
      <c r="H33" s="10"/>
    </row>
    <row r="35" spans="2:8" x14ac:dyDescent="0.2">
      <c r="B35" s="28" t="s">
        <v>25</v>
      </c>
      <c r="C35" s="28"/>
      <c r="D35" s="28"/>
      <c r="E35" s="28"/>
      <c r="F35" s="28"/>
      <c r="G35" s="28"/>
      <c r="H35" s="28"/>
    </row>
    <row r="36" spans="2:8" x14ac:dyDescent="0.2">
      <c r="B36" s="28"/>
      <c r="C36" s="28"/>
      <c r="D36" s="28"/>
      <c r="E36" s="28"/>
      <c r="F36" s="28"/>
      <c r="G36" s="28"/>
      <c r="H36" s="28"/>
    </row>
    <row r="37" spans="2:8" x14ac:dyDescent="0.2">
      <c r="B37" s="28"/>
      <c r="C37" s="28"/>
      <c r="D37" s="28"/>
      <c r="E37" s="28"/>
      <c r="F37" s="28"/>
      <c r="G37" s="28"/>
      <c r="H37" s="28"/>
    </row>
    <row r="38" spans="2:8" ht="5.25" customHeight="1" x14ac:dyDescent="0.2"/>
  </sheetData>
  <mergeCells count="9">
    <mergeCell ref="B35:H37"/>
    <mergeCell ref="B2:H2"/>
    <mergeCell ref="B3:H3"/>
    <mergeCell ref="B4:H4"/>
    <mergeCell ref="B5:H5"/>
    <mergeCell ref="B6:H6"/>
    <mergeCell ref="B7:B8"/>
    <mergeCell ref="C7:G7"/>
    <mergeCell ref="H7:H8"/>
  </mergeCells>
  <conditionalFormatting sqref="C13:H14">
    <cfRule type="cellIs" dxfId="4" priority="10" operator="equal">
      <formula>0</formula>
    </cfRule>
  </conditionalFormatting>
  <conditionalFormatting sqref="C12">
    <cfRule type="expression" dxfId="3" priority="4">
      <formula>C12=0</formula>
    </cfRule>
  </conditionalFormatting>
  <conditionalFormatting sqref="D12:H12">
    <cfRule type="expression" dxfId="2" priority="3">
      <formula>D12=0</formula>
    </cfRule>
  </conditionalFormatting>
  <conditionalFormatting sqref="C24:H24">
    <cfRule type="expression" dxfId="1" priority="2">
      <formula>C24=0</formula>
    </cfRule>
  </conditionalFormatting>
  <conditionalFormatting sqref="C25:H26">
    <cfRule type="cellIs" dxfId="0" priority="1" operator="equal">
      <formula>0</formula>
    </cfRule>
  </conditionalFormatting>
  <printOptions horizontalCentered="1"/>
  <pageMargins left="0" right="0" top="0" bottom="0" header="0.31496062992125984" footer="0.31496062992125984"/>
  <pageSetup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J8"/>
  <sheetViews>
    <sheetView workbookViewId="0">
      <selection activeCell="E3" sqref="E3:K10"/>
    </sheetView>
  </sheetViews>
  <sheetFormatPr baseColWidth="10" defaultColWidth="8.85546875" defaultRowHeight="12.75" x14ac:dyDescent="0.2"/>
  <cols>
    <col min="2" max="2" width="16.42578125" bestFit="1" customWidth="1"/>
    <col min="3" max="3" width="12.42578125" bestFit="1" customWidth="1"/>
    <col min="4" max="4" width="20.28515625" bestFit="1" customWidth="1"/>
    <col min="5" max="9" width="15.42578125" bestFit="1" customWidth="1"/>
    <col min="10" max="10" width="13.85546875" bestFit="1" customWidth="1"/>
  </cols>
  <sheetData>
    <row r="3" spans="2:10" ht="38.25" x14ac:dyDescent="0.2">
      <c r="B3" s="26" t="s">
        <v>26</v>
      </c>
      <c r="C3" s="26" t="s">
        <v>27</v>
      </c>
      <c r="D3" s="26" t="s">
        <v>28</v>
      </c>
      <c r="E3" s="27" t="s">
        <v>36</v>
      </c>
      <c r="F3" s="27" t="s">
        <v>37</v>
      </c>
      <c r="G3" s="27" t="s">
        <v>38</v>
      </c>
      <c r="H3" s="27" t="s">
        <v>39</v>
      </c>
      <c r="I3" s="27" t="s">
        <v>40</v>
      </c>
      <c r="J3" s="27" t="s">
        <v>41</v>
      </c>
    </row>
    <row r="4" spans="2:10" x14ac:dyDescent="0.2">
      <c r="B4" s="23" t="s">
        <v>29</v>
      </c>
      <c r="C4" s="23" t="s">
        <v>30</v>
      </c>
      <c r="D4" s="23" t="s">
        <v>31</v>
      </c>
      <c r="E4" s="22">
        <v>610336106.40999997</v>
      </c>
      <c r="F4" s="22">
        <v>121657775.14</v>
      </c>
      <c r="G4" s="22">
        <v>731993881.53999996</v>
      </c>
      <c r="H4" s="22">
        <v>639827400.57000005</v>
      </c>
      <c r="I4" s="22">
        <v>610424902.32000005</v>
      </c>
      <c r="J4" s="22">
        <v>92166480.969999999</v>
      </c>
    </row>
    <row r="5" spans="2:10" x14ac:dyDescent="0.2">
      <c r="B5" s="23" t="s">
        <v>32</v>
      </c>
      <c r="C5" s="23" t="s">
        <v>32</v>
      </c>
      <c r="D5" s="23" t="s">
        <v>33</v>
      </c>
      <c r="E5" s="22">
        <v>1831008319.22</v>
      </c>
      <c r="F5" s="22">
        <v>364973325.41000003</v>
      </c>
      <c r="G5" s="22">
        <v>2195981644.6300001</v>
      </c>
      <c r="H5" s="22">
        <v>1919482201.72</v>
      </c>
      <c r="I5" s="22">
        <v>1831274706.95</v>
      </c>
      <c r="J5" s="22">
        <v>276499442.91000003</v>
      </c>
    </row>
    <row r="6" spans="2:10" x14ac:dyDescent="0.2">
      <c r="B6" s="23" t="s">
        <v>32</v>
      </c>
      <c r="C6" s="23" t="s">
        <v>34</v>
      </c>
      <c r="D6" s="23" t="s">
        <v>31</v>
      </c>
      <c r="E6" s="22">
        <v>970411317.60000002</v>
      </c>
      <c r="F6" s="22">
        <v>26021140.370000001</v>
      </c>
      <c r="G6" s="22">
        <v>996432457.97000003</v>
      </c>
      <c r="H6" s="22">
        <v>959389553.14999998</v>
      </c>
      <c r="I6" s="22">
        <v>912695761.52999997</v>
      </c>
      <c r="J6" s="22">
        <v>37042904.82</v>
      </c>
    </row>
    <row r="7" spans="2:10" x14ac:dyDescent="0.2">
      <c r="B7" s="23" t="s">
        <v>32</v>
      </c>
      <c r="C7" s="23" t="s">
        <v>32</v>
      </c>
      <c r="D7" s="23" t="s">
        <v>33</v>
      </c>
      <c r="E7" s="22">
        <v>2264293074.4000001</v>
      </c>
      <c r="F7" s="22">
        <v>60715994.200000003</v>
      </c>
      <c r="G7" s="22">
        <v>2325009068.5999999</v>
      </c>
      <c r="H7" s="22">
        <v>2238575624.0300002</v>
      </c>
      <c r="I7" s="22">
        <v>2129623443.5599999</v>
      </c>
      <c r="J7" s="22">
        <v>86433444.569999993</v>
      </c>
    </row>
    <row r="8" spans="2:10" x14ac:dyDescent="0.2">
      <c r="B8" s="24" t="s">
        <v>35</v>
      </c>
      <c r="C8" s="24" t="s">
        <v>32</v>
      </c>
      <c r="D8" s="24" t="s">
        <v>32</v>
      </c>
      <c r="E8" s="25">
        <v>5676048817.6300001</v>
      </c>
      <c r="F8" s="25">
        <v>573368235.12</v>
      </c>
      <c r="G8" s="25">
        <v>6249417052.7399998</v>
      </c>
      <c r="H8" s="25">
        <v>5757274779.4700003</v>
      </c>
      <c r="I8" s="25">
        <v>5484018814.3599997</v>
      </c>
      <c r="J8" s="25">
        <v>492142273.26999998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4"/>
  <sheetViews>
    <sheetView zoomScale="80" zoomScaleNormal="80" workbookViewId="0">
      <selection activeCell="A11" sqref="A11"/>
    </sheetView>
  </sheetViews>
  <sheetFormatPr baseColWidth="10" defaultColWidth="11.42578125" defaultRowHeight="12.75" x14ac:dyDescent="0.2"/>
  <cols>
    <col min="1" max="1" width="61.7109375" bestFit="1" customWidth="1"/>
    <col min="2" max="2" width="19.7109375" bestFit="1" customWidth="1"/>
    <col min="3" max="3" width="28.5703125" bestFit="1" customWidth="1"/>
    <col min="4" max="4" width="19.7109375" bestFit="1" customWidth="1"/>
    <col min="5" max="6" width="17.42578125" bestFit="1" customWidth="1"/>
    <col min="7" max="7" width="19.7109375" bestFit="1" customWidth="1"/>
  </cols>
  <sheetData>
    <row r="1" spans="1:7" x14ac:dyDescent="0.2">
      <c r="A1" s="14"/>
      <c r="B1" s="15" t="e">
        <f ca="1">[1]!BexGetCellData("00O2TQ2O5Z7DPSFCWMDG4H3QW","","DP_1")</f>
        <v>#NAME?</v>
      </c>
      <c r="C1" s="15" t="e">
        <f ca="1">[1]!BexGetCellData("00O2TQ2O5Z7DPSFCWMDG4HA2G","","DP_1")</f>
        <v>#NAME?</v>
      </c>
      <c r="D1" s="15" t="e">
        <f ca="1">[1]!BexGetCellData("00O2TQ2O5Z7DPSFCWMDG4HGE0","","DP_1")</f>
        <v>#NAME?</v>
      </c>
      <c r="E1" s="15" t="e">
        <f ca="1">[1]!BexGetCellData("00O2TQ2O5Z7DPSFCWMDG4HMPK","","DP_1")</f>
        <v>#NAME?</v>
      </c>
      <c r="F1" s="15" t="e">
        <f ca="1">[1]!BexGetCellData("00O2TQ2O5Z7DPSFCWMDG4HT14","","DP_1")</f>
        <v>#NAME?</v>
      </c>
      <c r="G1" s="15" t="e">
        <f ca="1">[1]!BexGetCellData("00O2TQ2O5Z7DPSFCWMDG4HZCO","","DP_1")</f>
        <v>#NAME?</v>
      </c>
    </row>
    <row r="2" spans="1:7" x14ac:dyDescent="0.2">
      <c r="A2" s="17" t="e">
        <f ca="1">[1]!BexGetCellData("","00O2TQ2O5Z7DPSFHJ8Z5KTK6N","DP_1")</f>
        <v>#NAME?</v>
      </c>
      <c r="B2" s="22" t="e">
        <f ca="1">[1]!BexGetCellData("00O2TQ2O5Z7DPSFCWMDG4H3QW","00O2TQ2O5Z7DPSFHJ8Z5KTK6N","DP_1")</f>
        <v>#NAME?</v>
      </c>
      <c r="C2" s="22" t="e">
        <f ca="1">[1]!BexGetCellData("00O2TQ2O5Z7DPSFCWMDG4HA2G","00O2TQ2O5Z7DPSFHJ8Z5KTK6N","DP_1")</f>
        <v>#NAME?</v>
      </c>
      <c r="D2" s="22" t="e">
        <f ca="1">[1]!BexGetCellData("00O2TQ2O5Z7DPSFCWMDG4HGE0","00O2TQ2O5Z7DPSFHJ8Z5KTK6N","DP_1")</f>
        <v>#NAME?</v>
      </c>
      <c r="E2" s="22" t="e">
        <f ca="1">[1]!BexGetCellData("00O2TQ2O5Z7DPSFCWMDG4HMPK","00O2TQ2O5Z7DPSFHJ8Z5KTK6N","DP_1")</f>
        <v>#NAME?</v>
      </c>
      <c r="F2" s="22" t="e">
        <f ca="1">[1]!BexGetCellData("00O2TQ2O5Z7DPSFCWMDG4HT14","00O2TQ2O5Z7DPSFHJ8Z5KTK6N","DP_1")</f>
        <v>#NAME?</v>
      </c>
      <c r="G2" s="22" t="e">
        <f ca="1">[1]!BexGetCellData("00O2TQ2O5Z7DPSFCWMDG4HZCO","00O2TQ2O5Z7DPSFHJ8Z5KTK6N","DP_1")</f>
        <v>#NAME?</v>
      </c>
    </row>
    <row r="3" spans="1:7" x14ac:dyDescent="0.2">
      <c r="A3" s="18" t="e">
        <f ca="1">[1]!BexGetCellData("","00O2TQ2O5Z7DPSFHJ8Z5KTQI7","DP_1")</f>
        <v>#NAME?</v>
      </c>
      <c r="B3" s="22" t="e">
        <f ca="1">[1]!BexGetCellData("00O2TQ2O5Z7DPSFCWMDG4H3QW","00O2TQ2O5Z7DPSFHJ8Z5KTQI7","DP_1")</f>
        <v>#NAME?</v>
      </c>
      <c r="C3" s="22" t="e">
        <f ca="1">[1]!BexGetCellData("00O2TQ2O5Z7DPSFCWMDG4HA2G","00O2TQ2O5Z7DPSFHJ8Z5KTQI7","DP_1")</f>
        <v>#NAME?</v>
      </c>
      <c r="D3" s="22" t="e">
        <f ca="1">[1]!BexGetCellData("00O2TQ2O5Z7DPSFCWMDG4HGE0","00O2TQ2O5Z7DPSFHJ8Z5KTQI7","DP_1")</f>
        <v>#NAME?</v>
      </c>
      <c r="E3" s="22" t="e">
        <f ca="1">[1]!BexGetCellData("00O2TQ2O5Z7DPSFCWMDG4HMPK","00O2TQ2O5Z7DPSFHJ8Z5KTQI7","DP_1")</f>
        <v>#NAME?</v>
      </c>
      <c r="F3" s="22" t="e">
        <f ca="1">[1]!BexGetCellData("00O2TQ2O5Z7DPSFCWMDG4HT14","00O2TQ2O5Z7DPSFHJ8Z5KTQI7","DP_1")</f>
        <v>#NAME?</v>
      </c>
      <c r="G3" s="16" t="e">
        <f ca="1">[1]!BexGetCellData("00O2TQ2O5Z7DPSFCWMDG4HZCO","00O2TQ2O5Z7DPSFHJ8Z5KTQI7","DP_1")</f>
        <v>#NAME?</v>
      </c>
    </row>
    <row r="4" spans="1:7" x14ac:dyDescent="0.2">
      <c r="A4" s="18" t="e">
        <f ca="1">[1]!BexGetCellData("","00O2TQ2O5Z7DPSFHJ8Z5KTWTR","DP_1")</f>
        <v>#NAME?</v>
      </c>
      <c r="B4" s="22" t="e">
        <f ca="1">[1]!BexGetCellData("00O2TQ2O5Z7DPSFCWMDG4H3QW","00O2TQ2O5Z7DPSFHJ8Z5KTWTR","DP_1")</f>
        <v>#NAME?</v>
      </c>
      <c r="C4" s="22" t="e">
        <f ca="1">[1]!BexGetCellData("00O2TQ2O5Z7DPSFCWMDG4HA2G","00O2TQ2O5Z7DPSFHJ8Z5KTWTR","DP_1")</f>
        <v>#NAME?</v>
      </c>
      <c r="D4" s="22" t="e">
        <f ca="1">[1]!BexGetCellData("00O2TQ2O5Z7DPSFCWMDG4HGE0","00O2TQ2O5Z7DPSFHJ8Z5KTWTR","DP_1")</f>
        <v>#NAME?</v>
      </c>
      <c r="E4" s="22" t="e">
        <f ca="1">[1]!BexGetCellData("00O2TQ2O5Z7DPSFCWMDG4HMPK","00O2TQ2O5Z7DPSFHJ8Z5KTWTR","DP_1")</f>
        <v>#NAME?</v>
      </c>
      <c r="F4" s="22" t="e">
        <f ca="1">[1]!BexGetCellData("00O2TQ2O5Z7DPSFCWMDG4HT14","00O2TQ2O5Z7DPSFHJ8Z5KTWTR","DP_1")</f>
        <v>#NAME?</v>
      </c>
      <c r="G4" s="22" t="e">
        <f ca="1">[1]!BexGetCellData("00O2TQ2O5Z7DPSFCWMDG4HZCO","00O2TQ2O5Z7DPSFHJ8Z5KTWTR","DP_1")</f>
        <v>#NAME?</v>
      </c>
    </row>
    <row r="5" spans="1:7" x14ac:dyDescent="0.2">
      <c r="A5" s="18" t="e">
        <f ca="1">[1]!BexGetCellData("","00O2TQ2O5Z7DTSZZVLQJDQFIN","DP_1")</f>
        <v>#NAME?</v>
      </c>
      <c r="B5" s="16" t="e">
        <f ca="1">[1]!BexGetCellData("00O2TQ2O5Z7DPSFCWMDG4H3QW","00O2TQ2O5Z7DTSZZVLQJDQFIN","DP_1")</f>
        <v>#NAME?</v>
      </c>
      <c r="C5" s="16" t="e">
        <f ca="1">[1]!BexGetCellData("00O2TQ2O5Z7DPSFCWMDG4HA2G","00O2TQ2O5Z7DTSZZVLQJDQFIN","DP_1")</f>
        <v>#NAME?</v>
      </c>
      <c r="D5" s="16" t="e">
        <f ca="1">[1]!BexGetCellData("00O2TQ2O5Z7DPSFCWMDG4HGE0","00O2TQ2O5Z7DTSZZVLQJDQFIN","DP_1")</f>
        <v>#NAME?</v>
      </c>
      <c r="E5" s="16" t="e">
        <f ca="1">[1]!BexGetCellData("00O2TQ2O5Z7DPSFCWMDG4HMPK","00O2TQ2O5Z7DTSZZVLQJDQFIN","DP_1")</f>
        <v>#NAME?</v>
      </c>
      <c r="F5" s="16" t="e">
        <f ca="1">[1]!BexGetCellData("00O2TQ2O5Z7DPSFCWMDG4HT14","00O2TQ2O5Z7DTSZZVLQJDQFIN","DP_1")</f>
        <v>#NAME?</v>
      </c>
      <c r="G5" s="16" t="e">
        <f ca="1">[1]!BexGetCellData("00O2TQ2O5Z7DPSFCWMDG4HZCO","00O2TQ2O5Z7DTSZZVLQJDQFIN","DP_1")</f>
        <v>#NAME?</v>
      </c>
    </row>
    <row r="6" spans="1:7" x14ac:dyDescent="0.2">
      <c r="A6" s="19" t="e">
        <f ca="1">[1]!BexGetCellData("","00O2TQ2O5Z7DTSZZZA3RCSZDJ","DP_1")</f>
        <v>#NAME?</v>
      </c>
      <c r="B6" s="16" t="e">
        <f ca="1">[1]!BexGetCellData("00O2TQ2O5Z7DPSFCWMDG4H3QW","00O2TQ2O5Z7DTSZZZA3RCSZDJ","DP_1")</f>
        <v>#NAME?</v>
      </c>
      <c r="C6" s="16" t="e">
        <f ca="1">[1]!BexGetCellData("00O2TQ2O5Z7DPSFCWMDG4HA2G","00O2TQ2O5Z7DTSZZZA3RCSZDJ","DP_1")</f>
        <v>#NAME?</v>
      </c>
      <c r="D6" s="16" t="e">
        <f ca="1">[1]!BexGetCellData("00O2TQ2O5Z7DPSFCWMDG4HGE0","00O2TQ2O5Z7DTSZZZA3RCSZDJ","DP_1")</f>
        <v>#NAME?</v>
      </c>
      <c r="E6" s="16" t="e">
        <f ca="1">[1]!BexGetCellData("00O2TQ2O5Z7DPSFCWMDG4HMPK","00O2TQ2O5Z7DTSZZZA3RCSZDJ","DP_1")</f>
        <v>#NAME?</v>
      </c>
      <c r="F6" s="16" t="e">
        <f ca="1">[1]!BexGetCellData("00O2TQ2O5Z7DPSFCWMDG4HT14","00O2TQ2O5Z7DTSZZZA3RCSZDJ","DP_1")</f>
        <v>#NAME?</v>
      </c>
      <c r="G6" s="16" t="e">
        <f ca="1">[1]!BexGetCellData("00O2TQ2O5Z7DPSFCWMDG4HZCO","00O2TQ2O5Z7DTSZZZA3RCSZDJ","DP_1")</f>
        <v>#NAME?</v>
      </c>
    </row>
    <row r="7" spans="1:7" x14ac:dyDescent="0.2">
      <c r="A7" s="19" t="e">
        <f ca="1">[1]!BexGetCellData("","00O2TQ2O5Z7DTSZZZA3RCT5P3","DP_1")</f>
        <v>#NAME?</v>
      </c>
      <c r="B7" s="16" t="e">
        <f ca="1">[1]!BexGetCellData("00O2TQ2O5Z7DPSFCWMDG4H3QW","00O2TQ2O5Z7DTSZZZA3RCT5P3","DP_1")</f>
        <v>#NAME?</v>
      </c>
      <c r="C7" s="16" t="e">
        <f ca="1">[1]!BexGetCellData("00O2TQ2O5Z7DPSFCWMDG4HA2G","00O2TQ2O5Z7DTSZZZA3RCT5P3","DP_1")</f>
        <v>#NAME?</v>
      </c>
      <c r="D7" s="16" t="e">
        <f ca="1">[1]!BexGetCellData("00O2TQ2O5Z7DPSFCWMDG4HGE0","00O2TQ2O5Z7DTSZZZA3RCT5P3","DP_1")</f>
        <v>#NAME?</v>
      </c>
      <c r="E7" s="16" t="e">
        <f ca="1">[1]!BexGetCellData("00O2TQ2O5Z7DPSFCWMDG4HMPK","00O2TQ2O5Z7DTSZZZA3RCT5P3","DP_1")</f>
        <v>#NAME?</v>
      </c>
      <c r="F7" s="16" t="e">
        <f ca="1">[1]!BexGetCellData("00O2TQ2O5Z7DPSFCWMDG4HT14","00O2TQ2O5Z7DTSZZZA3RCT5P3","DP_1")</f>
        <v>#NAME?</v>
      </c>
      <c r="G7" s="16" t="e">
        <f ca="1">[1]!BexGetCellData("00O2TQ2O5Z7DPSFCWMDG4HZCO","00O2TQ2O5Z7DTSZZZA3RCT5P3","DP_1")</f>
        <v>#NAME?</v>
      </c>
    </row>
    <row r="8" spans="1:7" x14ac:dyDescent="0.2">
      <c r="A8" s="18" t="e">
        <f ca="1">[1]!BexGetCellData("","00O2TQ2O5Z7DTT002SHJ7SU1Z","DP_1")</f>
        <v>#NAME?</v>
      </c>
      <c r="B8" s="22" t="e">
        <f ca="1">[1]!BexGetCellData("00O2TQ2O5Z7DPSFCWMDG4H3QW","00O2TQ2O5Z7DTT002SHJ7SU1Z","DP_1")</f>
        <v>#NAME?</v>
      </c>
      <c r="C8" s="22" t="e">
        <f ca="1">[1]!BexGetCellData("00O2TQ2O5Z7DPSFCWMDG4HA2G","00O2TQ2O5Z7DTT002SHJ7SU1Z","DP_1")</f>
        <v>#NAME?</v>
      </c>
      <c r="D8" s="22" t="e">
        <f ca="1">[1]!BexGetCellData("00O2TQ2O5Z7DPSFCWMDG4HGE0","00O2TQ2O5Z7DTT002SHJ7SU1Z","DP_1")</f>
        <v>#NAME?</v>
      </c>
      <c r="E8" s="22" t="e">
        <f ca="1">[1]!BexGetCellData("00O2TQ2O5Z7DPSFCWMDG4HMPK","00O2TQ2O5Z7DTT002SHJ7SU1Z","DP_1")</f>
        <v>#NAME?</v>
      </c>
      <c r="F8" s="22" t="e">
        <f ca="1">[1]!BexGetCellData("00O2TQ2O5Z7DPSFCWMDG4HT14","00O2TQ2O5Z7DTT002SHJ7SU1Z","DP_1")</f>
        <v>#NAME?</v>
      </c>
      <c r="G8" s="16" t="e">
        <f ca="1">[1]!BexGetCellData("00O2TQ2O5Z7DPSFCWMDG4HZCO","00O2TQ2O5Z7DTT002SHJ7SU1Z","DP_1")</f>
        <v>#NAME?</v>
      </c>
    </row>
    <row r="9" spans="1:7" x14ac:dyDescent="0.2">
      <c r="A9" s="18" t="e">
        <f ca="1">[1]!BexGetCellData("","00O2TQ2O5Z7DPSFHJ8Z5KUSFJ","DP_1")</f>
        <v>#NAME?</v>
      </c>
      <c r="B9" s="16" t="e">
        <f ca="1">[1]!BexGetCellData("00O2TQ2O5Z7DPSFCWMDG4H3QW","00O2TQ2O5Z7DPSFHJ8Z5KUSFJ","DP_1")</f>
        <v>#NAME?</v>
      </c>
      <c r="C9" s="16" t="e">
        <f ca="1">[1]!BexGetCellData("00O2TQ2O5Z7DPSFCWMDG4HA2G","00O2TQ2O5Z7DPSFHJ8Z5KUSFJ","DP_1")</f>
        <v>#NAME?</v>
      </c>
      <c r="D9" s="16" t="e">
        <f ca="1">[1]!BexGetCellData("00O2TQ2O5Z7DPSFCWMDG4HGE0","00O2TQ2O5Z7DPSFHJ8Z5KUSFJ","DP_1")</f>
        <v>#NAME?</v>
      </c>
      <c r="E9" s="16" t="e">
        <f ca="1">[1]!BexGetCellData("00O2TQ2O5Z7DPSFCWMDG4HMPK","00O2TQ2O5Z7DPSFHJ8Z5KUSFJ","DP_1")</f>
        <v>#NAME?</v>
      </c>
      <c r="F9" s="16" t="e">
        <f ca="1">[1]!BexGetCellData("00O2TQ2O5Z7DPSFCWMDG4HT14","00O2TQ2O5Z7DPSFHJ8Z5KUSFJ","DP_1")</f>
        <v>#NAME?</v>
      </c>
      <c r="G9" s="16" t="e">
        <f ca="1">[1]!BexGetCellData("00O2TQ2O5Z7DPSFCWMDG4HZCO","00O2TQ2O5Z7DPSFHJ8Z5KUSFJ","DP_1")</f>
        <v>#NAME?</v>
      </c>
    </row>
    <row r="10" spans="1:7" x14ac:dyDescent="0.2">
      <c r="A10" s="19" t="e">
        <f ca="1">[1]!BexGetCellData("","00O2TQ2O5Z7DPSFHJ8Z5KUYR3","DP_1")</f>
        <v>#NAME?</v>
      </c>
      <c r="B10" s="16" t="e">
        <f ca="1">[1]!BexGetCellData("00O2TQ2O5Z7DPSFCWMDG4H3QW","00O2TQ2O5Z7DPSFHJ8Z5KUYR3","DP_1")</f>
        <v>#NAME?</v>
      </c>
      <c r="C10" s="16" t="e">
        <f ca="1">[1]!BexGetCellData("00O2TQ2O5Z7DPSFCWMDG4HA2G","00O2TQ2O5Z7DPSFHJ8Z5KUYR3","DP_1")</f>
        <v>#NAME?</v>
      </c>
      <c r="D10" s="16" t="e">
        <f ca="1">[1]!BexGetCellData("00O2TQ2O5Z7DPSFCWMDG4HGE0","00O2TQ2O5Z7DPSFHJ8Z5KUYR3","DP_1")</f>
        <v>#NAME?</v>
      </c>
      <c r="E10" s="16" t="e">
        <f ca="1">[1]!BexGetCellData("00O2TQ2O5Z7DPSFCWMDG4HMPK","00O2TQ2O5Z7DPSFHJ8Z5KUYR3","DP_1")</f>
        <v>#NAME?</v>
      </c>
      <c r="F10" s="16" t="e">
        <f ca="1">[1]!BexGetCellData("00O2TQ2O5Z7DPSFCWMDG4HT14","00O2TQ2O5Z7DPSFHJ8Z5KUYR3","DP_1")</f>
        <v>#NAME?</v>
      </c>
      <c r="G10" s="16" t="e">
        <f ca="1">[1]!BexGetCellData("00O2TQ2O5Z7DPSFCWMDG4HZCO","00O2TQ2O5Z7DPSFHJ8Z5KUYR3","DP_1")</f>
        <v>#NAME?</v>
      </c>
    </row>
    <row r="11" spans="1:7" x14ac:dyDescent="0.2">
      <c r="A11" s="19" t="e">
        <f ca="1">[1]!BexGetCellData("","00O2TQ2O5Z7DPSFHJ8Z5KV52N","DP_1")</f>
        <v>#NAME?</v>
      </c>
      <c r="B11" s="16" t="e">
        <f ca="1">[1]!BexGetCellData("00O2TQ2O5Z7DPSFCWMDG4H3QW","00O2TQ2O5Z7DPSFHJ8Z5KV52N","DP_1")</f>
        <v>#NAME?</v>
      </c>
      <c r="C11" s="16" t="e">
        <f ca="1">[1]!BexGetCellData("00O2TQ2O5Z7DPSFCWMDG4HA2G","00O2TQ2O5Z7DPSFHJ8Z5KV52N","DP_1")</f>
        <v>#NAME?</v>
      </c>
      <c r="D11" s="16" t="e">
        <f ca="1">[1]!BexGetCellData("00O2TQ2O5Z7DPSFCWMDG4HGE0","00O2TQ2O5Z7DPSFHJ8Z5KV52N","DP_1")</f>
        <v>#NAME?</v>
      </c>
      <c r="E11" s="16" t="e">
        <f ca="1">[1]!BexGetCellData("00O2TQ2O5Z7DPSFCWMDG4HMPK","00O2TQ2O5Z7DPSFHJ8Z5KV52N","DP_1")</f>
        <v>#NAME?</v>
      </c>
      <c r="F11" s="16" t="e">
        <f ca="1">[1]!BexGetCellData("00O2TQ2O5Z7DPSFCWMDG4HT14","00O2TQ2O5Z7DPSFHJ8Z5KV52N","DP_1")</f>
        <v>#NAME?</v>
      </c>
      <c r="G11" s="16" t="e">
        <f ca="1">[1]!BexGetCellData("00O2TQ2O5Z7DPSFCWMDG4HZCO","00O2TQ2O5Z7DPSFHJ8Z5KV52N","DP_1")</f>
        <v>#NAME?</v>
      </c>
    </row>
    <row r="12" spans="1:7" x14ac:dyDescent="0.2">
      <c r="A12" s="18" t="e">
        <f ca="1">[1]!BexGetCellData("","00O2TQ2O5Z7DTT007YNSBEE5R","DP_1")</f>
        <v>#NAME?</v>
      </c>
      <c r="B12" s="22" t="e">
        <f ca="1">[1]!BexGetCellData("00O2TQ2O5Z7DPSFCWMDG4H3QW","00O2TQ2O5Z7DTT007YNSBEE5R","DP_1")</f>
        <v>#NAME?</v>
      </c>
      <c r="C12" s="22" t="e">
        <f ca="1">[1]!BexGetCellData("00O2TQ2O5Z7DPSFCWMDG4HA2G","00O2TQ2O5Z7DTT007YNSBEE5R","DP_1")</f>
        <v>#NAME?</v>
      </c>
      <c r="D12" s="22" t="e">
        <f ca="1">[1]!BexGetCellData("00O2TQ2O5Z7DPSFCWMDG4HGE0","00O2TQ2O5Z7DTT007YNSBEE5R","DP_1")</f>
        <v>#NAME?</v>
      </c>
      <c r="E12" s="22" t="e">
        <f ca="1">[1]!BexGetCellData("00O2TQ2O5Z7DPSFCWMDG4HMPK","00O2TQ2O5Z7DTT007YNSBEE5R","DP_1")</f>
        <v>#NAME?</v>
      </c>
      <c r="F12" s="22" t="e">
        <f ca="1">[1]!BexGetCellData("00O2TQ2O5Z7DPSFCWMDG4HT14","00O2TQ2O5Z7DTT007YNSBEE5R","DP_1")</f>
        <v>#NAME?</v>
      </c>
      <c r="G12" s="16" t="e">
        <f ca="1">[1]!BexGetCellData("00O2TQ2O5Z7DPSFCWMDG4HZCO","00O2TQ2O5Z7DTT007YNSBEE5R","DP_1")</f>
        <v>#NAME?</v>
      </c>
    </row>
    <row r="13" spans="1:7" x14ac:dyDescent="0.2">
      <c r="A13" s="17" t="e">
        <f ca="1">[1]!BexGetCellData("","00O2TQ2O5Z7DPSFDOG3JEH5SU","DP_1")</f>
        <v>#NAME?</v>
      </c>
      <c r="B13" s="22" t="e">
        <f ca="1">[1]!BexGetCellData("00O2TQ2O5Z7DPSFCWMDG4H3QW","00O2TQ2O5Z7DPSFDOG3JEH5SU","DP_1")</f>
        <v>#NAME?</v>
      </c>
      <c r="C13" s="22" t="e">
        <f ca="1">[1]!BexGetCellData("00O2TQ2O5Z7DPSFCWMDG4HA2G","00O2TQ2O5Z7DPSFDOG3JEH5SU","DP_1")</f>
        <v>#NAME?</v>
      </c>
      <c r="D13" s="22" t="e">
        <f ca="1">[1]!BexGetCellData("00O2TQ2O5Z7DPSFCWMDG4HGE0","00O2TQ2O5Z7DPSFDOG3JEH5SU","DP_1")</f>
        <v>#NAME?</v>
      </c>
      <c r="E13" s="22" t="e">
        <f ca="1">[1]!BexGetCellData("00O2TQ2O5Z7DPSFCWMDG4HMPK","00O2TQ2O5Z7DPSFDOG3JEH5SU","DP_1")</f>
        <v>#NAME?</v>
      </c>
      <c r="F13" s="22" t="e">
        <f ca="1">[1]!BexGetCellData("00O2TQ2O5Z7DPSFCWMDG4HT14","00O2TQ2O5Z7DPSFDOG3JEH5SU","DP_1")</f>
        <v>#NAME?</v>
      </c>
      <c r="G13" s="22" t="e">
        <f ca="1">[1]!BexGetCellData("00O2TQ2O5Z7DPSFCWMDG4HZCO","00O2TQ2O5Z7DPSFDOG3JEH5SU","DP_1")</f>
        <v>#NAME?</v>
      </c>
    </row>
    <row r="14" spans="1:7" x14ac:dyDescent="0.2">
      <c r="A14" s="18" t="e">
        <f ca="1">[1]!BexGetCellData("","00O2TQ2O5Z7DTT00FOBCFJN0L","DP_1")</f>
        <v>#NAME?</v>
      </c>
      <c r="B14" s="16" t="e">
        <f ca="1">[1]!BexGetCellData("00O2TQ2O5Z7DPSFCWMDG4H3QW","00O2TQ2O5Z7DTT00FOBCFJN0L","DP_1")</f>
        <v>#NAME?</v>
      </c>
      <c r="C14" s="22" t="e">
        <f ca="1">[1]!BexGetCellData("00O2TQ2O5Z7DPSFCWMDG4HA2G","00O2TQ2O5Z7DTT00FOBCFJN0L","DP_1")</f>
        <v>#NAME?</v>
      </c>
      <c r="D14" s="22" t="e">
        <f ca="1">[1]!BexGetCellData("00O2TQ2O5Z7DPSFCWMDG4HGE0","00O2TQ2O5Z7DTT00FOBCFJN0L","DP_1")</f>
        <v>#NAME?</v>
      </c>
      <c r="E14" s="22" t="e">
        <f ca="1">[1]!BexGetCellData("00O2TQ2O5Z7DPSFCWMDG4HMPK","00O2TQ2O5Z7DTT00FOBCFJN0L","DP_1")</f>
        <v>#NAME?</v>
      </c>
      <c r="F14" s="22" t="e">
        <f ca="1">[1]!BexGetCellData("00O2TQ2O5Z7DPSFCWMDG4HT14","00O2TQ2O5Z7DTT00FOBCFJN0L","DP_1")</f>
        <v>#NAME?</v>
      </c>
      <c r="G14" s="16" t="e">
        <f ca="1">[1]!BexGetCellData("00O2TQ2O5Z7DPSFCWMDG4HZCO","00O2TQ2O5Z7DTT00FOBCFJN0L","DP_1")</f>
        <v>#NAME?</v>
      </c>
    </row>
    <row r="15" spans="1:7" x14ac:dyDescent="0.2">
      <c r="A15" s="18" t="e">
        <f ca="1">[1]!BexGetCellData("","00O2TQ2O5Z7DTT00T1J4BBL2R","DP_1")</f>
        <v>#NAME?</v>
      </c>
      <c r="B15" s="22" t="e">
        <f ca="1">[1]!BexGetCellData("00O2TQ2O5Z7DPSFCWMDG4H3QW","00O2TQ2O5Z7DTT00T1J4BBL2R","DP_1")</f>
        <v>#NAME?</v>
      </c>
      <c r="C15" s="22" t="e">
        <f ca="1">[1]!BexGetCellData("00O2TQ2O5Z7DPSFCWMDG4HA2G","00O2TQ2O5Z7DTT00T1J4BBL2R","DP_1")</f>
        <v>#NAME?</v>
      </c>
      <c r="D15" s="22" t="e">
        <f ca="1">[1]!BexGetCellData("00O2TQ2O5Z7DPSFCWMDG4HGE0","00O2TQ2O5Z7DTT00T1J4BBL2R","DP_1")</f>
        <v>#NAME?</v>
      </c>
      <c r="E15" s="22" t="e">
        <f ca="1">[1]!BexGetCellData("00O2TQ2O5Z7DPSFCWMDG4HMPK","00O2TQ2O5Z7DTT00T1J4BBL2R","DP_1")</f>
        <v>#NAME?</v>
      </c>
      <c r="F15" s="22" t="e">
        <f ca="1">[1]!BexGetCellData("00O2TQ2O5Z7DPSFCWMDG4HT14","00O2TQ2O5Z7DTT00T1J4BBL2R","DP_1")</f>
        <v>#NAME?</v>
      </c>
      <c r="G15" s="22" t="e">
        <f ca="1">[1]!BexGetCellData("00O2TQ2O5Z7DPSFCWMDG4HZCO","00O2TQ2O5Z7DTT00T1J4BBL2R","DP_1")</f>
        <v>#NAME?</v>
      </c>
    </row>
    <row r="16" spans="1:7" x14ac:dyDescent="0.2">
      <c r="A16" s="18" t="e">
        <f ca="1">[1]!BexGetCellData("","00O2TQ2O5Z7DTT00T1J4BBER7","DP_1")</f>
        <v>#NAME?</v>
      </c>
      <c r="B16" s="16" t="e">
        <f ca="1">[1]!BexGetCellData("00O2TQ2O5Z7DPSFCWMDG4H3QW","00O2TQ2O5Z7DTT00T1J4BBER7","DP_1")</f>
        <v>#NAME?</v>
      </c>
      <c r="C16" s="16" t="e">
        <f ca="1">[1]!BexGetCellData("00O2TQ2O5Z7DPSFCWMDG4HA2G","00O2TQ2O5Z7DTT00T1J4BBER7","DP_1")</f>
        <v>#NAME?</v>
      </c>
      <c r="D16" s="16" t="e">
        <f ca="1">[1]!BexGetCellData("00O2TQ2O5Z7DPSFCWMDG4HGE0","00O2TQ2O5Z7DTT00T1J4BBER7","DP_1")</f>
        <v>#NAME?</v>
      </c>
      <c r="E16" s="16" t="e">
        <f ca="1">[1]!BexGetCellData("00O2TQ2O5Z7DPSFCWMDG4HMPK","00O2TQ2O5Z7DTT00T1J4BBER7","DP_1")</f>
        <v>#NAME?</v>
      </c>
      <c r="F16" s="16" t="e">
        <f ca="1">[1]!BexGetCellData("00O2TQ2O5Z7DPSFCWMDG4HT14","00O2TQ2O5Z7DTT00T1J4BBER7","DP_1")</f>
        <v>#NAME?</v>
      </c>
      <c r="G16" s="16" t="e">
        <f ca="1">[1]!BexGetCellData("00O2TQ2O5Z7DPSFCWMDG4HZCO","00O2TQ2O5Z7DTT00T1J4BBER7","DP_1")</f>
        <v>#NAME?</v>
      </c>
    </row>
    <row r="17" spans="1:7" x14ac:dyDescent="0.2">
      <c r="A17" s="19" t="e">
        <f ca="1">[1]!BexGetCellData("","00O2TQ2O5Z7DTT00T1J4BBREB","DP_1")</f>
        <v>#NAME?</v>
      </c>
      <c r="B17" s="16" t="e">
        <f ca="1">[1]!BexGetCellData("00O2TQ2O5Z7DPSFCWMDG4H3QW","00O2TQ2O5Z7DTT00T1J4BBREB","DP_1")</f>
        <v>#NAME?</v>
      </c>
      <c r="C17" s="16" t="e">
        <f ca="1">[1]!BexGetCellData("00O2TQ2O5Z7DPSFCWMDG4HA2G","00O2TQ2O5Z7DTT00T1J4BBREB","DP_1")</f>
        <v>#NAME?</v>
      </c>
      <c r="D17" s="16" t="e">
        <f ca="1">[1]!BexGetCellData("00O2TQ2O5Z7DPSFCWMDG4HGE0","00O2TQ2O5Z7DTT00T1J4BBREB","DP_1")</f>
        <v>#NAME?</v>
      </c>
      <c r="E17" s="16" t="e">
        <f ca="1">[1]!BexGetCellData("00O2TQ2O5Z7DPSFCWMDG4HMPK","00O2TQ2O5Z7DTT00T1J4BBREB","DP_1")</f>
        <v>#NAME?</v>
      </c>
      <c r="F17" s="16" t="e">
        <f ca="1">[1]!BexGetCellData("00O2TQ2O5Z7DPSFCWMDG4HT14","00O2TQ2O5Z7DTT00T1J4BBREB","DP_1")</f>
        <v>#NAME?</v>
      </c>
      <c r="G17" s="16" t="e">
        <f ca="1">[1]!BexGetCellData("00O2TQ2O5Z7DPSFCWMDG4HZCO","00O2TQ2O5Z7DTT00T1J4BBREB","DP_1")</f>
        <v>#NAME?</v>
      </c>
    </row>
    <row r="18" spans="1:7" x14ac:dyDescent="0.2">
      <c r="A18" s="19" t="e">
        <f ca="1">[1]!BexGetCellData("","00O2TQ2O5Z7DTT00T1J4BBXPV","DP_1")</f>
        <v>#NAME?</v>
      </c>
      <c r="B18" s="16" t="e">
        <f ca="1">[1]!BexGetCellData("00O2TQ2O5Z7DPSFCWMDG4H3QW","00O2TQ2O5Z7DTT00T1J4BBXPV","DP_1")</f>
        <v>#NAME?</v>
      </c>
      <c r="C18" s="16" t="e">
        <f ca="1">[1]!BexGetCellData("00O2TQ2O5Z7DPSFCWMDG4HA2G","00O2TQ2O5Z7DTT00T1J4BBXPV","DP_1")</f>
        <v>#NAME?</v>
      </c>
      <c r="D18" s="16" t="e">
        <f ca="1">[1]!BexGetCellData("00O2TQ2O5Z7DPSFCWMDG4HGE0","00O2TQ2O5Z7DTT00T1J4BBXPV","DP_1")</f>
        <v>#NAME?</v>
      </c>
      <c r="E18" s="16" t="e">
        <f ca="1">[1]!BexGetCellData("00O2TQ2O5Z7DPSFCWMDG4HMPK","00O2TQ2O5Z7DTT00T1J4BBXPV","DP_1")</f>
        <v>#NAME?</v>
      </c>
      <c r="F18" s="16" t="e">
        <f ca="1">[1]!BexGetCellData("00O2TQ2O5Z7DPSFCWMDG4HT14","00O2TQ2O5Z7DTT00T1J4BBXPV","DP_1")</f>
        <v>#NAME?</v>
      </c>
      <c r="G18" s="16" t="e">
        <f ca="1">[1]!BexGetCellData("00O2TQ2O5Z7DPSFCWMDG4HZCO","00O2TQ2O5Z7DTT00T1J4BBXPV","DP_1")</f>
        <v>#NAME?</v>
      </c>
    </row>
    <row r="19" spans="1:7" x14ac:dyDescent="0.2">
      <c r="A19" s="18" t="e">
        <f ca="1">[1]!BexGetCellData("","00O2TQ2O5Z7DTT01BJKIYVFL9","DP_1")</f>
        <v>#NAME?</v>
      </c>
      <c r="B19" s="16" t="e">
        <f ca="1">[1]!BexGetCellData("00O2TQ2O5Z7DPSFCWMDG4H3QW","00O2TQ2O5Z7DTT01BJKIYVFL9","DP_1")</f>
        <v>#NAME?</v>
      </c>
      <c r="C19" s="22" t="e">
        <f ca="1">[1]!BexGetCellData("00O2TQ2O5Z7DPSFCWMDG4HA2G","00O2TQ2O5Z7DTT01BJKIYVFL9","DP_1")</f>
        <v>#NAME?</v>
      </c>
      <c r="D19" s="22" t="e">
        <f ca="1">[1]!BexGetCellData("00O2TQ2O5Z7DPSFCWMDG4HGE0","00O2TQ2O5Z7DTT01BJKIYVFL9","DP_1")</f>
        <v>#NAME?</v>
      </c>
      <c r="E19" s="22" t="e">
        <f ca="1">[1]!BexGetCellData("00O2TQ2O5Z7DPSFCWMDG4HMPK","00O2TQ2O5Z7DTT01BJKIYVFL9","DP_1")</f>
        <v>#NAME?</v>
      </c>
      <c r="F19" s="22" t="e">
        <f ca="1">[1]!BexGetCellData("00O2TQ2O5Z7DPSFCWMDG4HT14","00O2TQ2O5Z7DTT01BJKIYVFL9","DP_1")</f>
        <v>#NAME?</v>
      </c>
      <c r="G19" s="16" t="e">
        <f ca="1">[1]!BexGetCellData("00O2TQ2O5Z7DPSFCWMDG4HZCO","00O2TQ2O5Z7DTT01BJKIYVFL9","DP_1")</f>
        <v>#NAME?</v>
      </c>
    </row>
    <row r="20" spans="1:7" x14ac:dyDescent="0.2">
      <c r="A20" s="18" t="e">
        <f ca="1">[1]!BexGetCellData("","00O2TQ2O5Z7DPSFDUBTEGG7FT","DP_1")</f>
        <v>#NAME?</v>
      </c>
      <c r="B20" s="16" t="e">
        <f ca="1">[1]!BexGetCellData("00O2TQ2O5Z7DPSFCWMDG4H3QW","00O2TQ2O5Z7DPSFDUBTEGG7FT","DP_1")</f>
        <v>#NAME?</v>
      </c>
      <c r="C20" s="16" t="e">
        <f ca="1">[1]!BexGetCellData("00O2TQ2O5Z7DPSFCWMDG4HA2G","00O2TQ2O5Z7DPSFDUBTEGG7FT","DP_1")</f>
        <v>#NAME?</v>
      </c>
      <c r="D20" s="16" t="e">
        <f ca="1">[1]!BexGetCellData("00O2TQ2O5Z7DPSFCWMDG4HGE0","00O2TQ2O5Z7DPSFDUBTEGG7FT","DP_1")</f>
        <v>#NAME?</v>
      </c>
      <c r="E20" s="16" t="e">
        <f ca="1">[1]!BexGetCellData("00O2TQ2O5Z7DPSFCWMDG4HMPK","00O2TQ2O5Z7DPSFDUBTEGG7FT","DP_1")</f>
        <v>#NAME?</v>
      </c>
      <c r="F20" s="16" t="e">
        <f ca="1">[1]!BexGetCellData("00O2TQ2O5Z7DPSFCWMDG4HT14","00O2TQ2O5Z7DPSFDUBTEGG7FT","DP_1")</f>
        <v>#NAME?</v>
      </c>
      <c r="G20" s="16" t="e">
        <f ca="1">[1]!BexGetCellData("00O2TQ2O5Z7DPSFCWMDG4HZCO","00O2TQ2O5Z7DPSFDUBTEGG7FT","DP_1")</f>
        <v>#NAME?</v>
      </c>
    </row>
    <row r="21" spans="1:7" x14ac:dyDescent="0.2">
      <c r="A21" s="19" t="e">
        <f ca="1">[1]!BexGetCellData("","00O2TQ2O5Z7DPSFG8TQENM21E","DP_1")</f>
        <v>#NAME?</v>
      </c>
      <c r="B21" s="16" t="e">
        <f ca="1">[1]!BexGetCellData("00O2TQ2O5Z7DPSFCWMDG4H3QW","00O2TQ2O5Z7DPSFG8TQENM21E","DP_1")</f>
        <v>#NAME?</v>
      </c>
      <c r="C21" s="16" t="e">
        <f ca="1">[1]!BexGetCellData("00O2TQ2O5Z7DPSFCWMDG4HA2G","00O2TQ2O5Z7DPSFG8TQENM21E","DP_1")</f>
        <v>#NAME?</v>
      </c>
      <c r="D21" s="16" t="e">
        <f ca="1">[1]!BexGetCellData("00O2TQ2O5Z7DPSFCWMDG4HGE0","00O2TQ2O5Z7DPSFG8TQENM21E","DP_1")</f>
        <v>#NAME?</v>
      </c>
      <c r="E21" s="16" t="e">
        <f ca="1">[1]!BexGetCellData("00O2TQ2O5Z7DPSFCWMDG4HMPK","00O2TQ2O5Z7DPSFG8TQENM21E","DP_1")</f>
        <v>#NAME?</v>
      </c>
      <c r="F21" s="16" t="e">
        <f ca="1">[1]!BexGetCellData("00O2TQ2O5Z7DPSFCWMDG4HT14","00O2TQ2O5Z7DPSFG8TQENM21E","DP_1")</f>
        <v>#NAME?</v>
      </c>
      <c r="G21" s="16" t="e">
        <f ca="1">[1]!BexGetCellData("00O2TQ2O5Z7DPSFCWMDG4HZCO","00O2TQ2O5Z7DPSFG8TQENM21E","DP_1")</f>
        <v>#NAME?</v>
      </c>
    </row>
    <row r="22" spans="1:7" x14ac:dyDescent="0.2">
      <c r="A22" s="19" t="e">
        <f ca="1">[1]!BexGetCellData("","00O2TQ2O5Z7DPSFG8TQENM8CY","DP_1")</f>
        <v>#NAME?</v>
      </c>
      <c r="B22" s="16" t="e">
        <f ca="1">[1]!BexGetCellData("00O2TQ2O5Z7DPSFCWMDG4H3QW","00O2TQ2O5Z7DPSFG8TQENM8CY","DP_1")</f>
        <v>#NAME?</v>
      </c>
      <c r="C22" s="16" t="e">
        <f ca="1">[1]!BexGetCellData("00O2TQ2O5Z7DPSFCWMDG4HA2G","00O2TQ2O5Z7DPSFG8TQENM8CY","DP_1")</f>
        <v>#NAME?</v>
      </c>
      <c r="D22" s="16" t="e">
        <f ca="1">[1]!BexGetCellData("00O2TQ2O5Z7DPSFCWMDG4HGE0","00O2TQ2O5Z7DPSFG8TQENM8CY","DP_1")</f>
        <v>#NAME?</v>
      </c>
      <c r="E22" s="16" t="e">
        <f ca="1">[1]!BexGetCellData("00O2TQ2O5Z7DPSFCWMDG4HMPK","00O2TQ2O5Z7DPSFG8TQENM8CY","DP_1")</f>
        <v>#NAME?</v>
      </c>
      <c r="F22" s="16" t="e">
        <f ca="1">[1]!BexGetCellData("00O2TQ2O5Z7DPSFCWMDG4HT14","00O2TQ2O5Z7DPSFG8TQENM8CY","DP_1")</f>
        <v>#NAME?</v>
      </c>
      <c r="G22" s="16" t="e">
        <f ca="1">[1]!BexGetCellData("00O2TQ2O5Z7DPSFCWMDG4HZCO","00O2TQ2O5Z7DPSFG8TQENM8CY","DP_1")</f>
        <v>#NAME?</v>
      </c>
    </row>
    <row r="23" spans="1:7" x14ac:dyDescent="0.2">
      <c r="A23" s="18" t="e">
        <f ca="1">[1]!BexGetCellData("","00O2TQ2O5Z7DTT01BJKIYVLWT","DP_1")</f>
        <v>#NAME?</v>
      </c>
      <c r="B23" s="16" t="e">
        <f ca="1">[1]!BexGetCellData("00O2TQ2O5Z7DPSFCWMDG4H3QW","00O2TQ2O5Z7DTT01BJKIYVLWT","DP_1")</f>
        <v>#NAME?</v>
      </c>
      <c r="C23" s="16" t="e">
        <f ca="1">[1]!BexGetCellData("00O2TQ2O5Z7DPSFCWMDG4HA2G","00O2TQ2O5Z7DTT01BJKIYVLWT","DP_1")</f>
        <v>#NAME?</v>
      </c>
      <c r="D23" s="16" t="e">
        <f ca="1">[1]!BexGetCellData("00O2TQ2O5Z7DPSFCWMDG4HGE0","00O2TQ2O5Z7DTT01BJKIYVLWT","DP_1")</f>
        <v>#NAME?</v>
      </c>
      <c r="E23" s="16" t="e">
        <f ca="1">[1]!BexGetCellData("00O2TQ2O5Z7DPSFCWMDG4HMPK","00O2TQ2O5Z7DTT01BJKIYVLWT","DP_1")</f>
        <v>#NAME?</v>
      </c>
      <c r="F23" s="16" t="e">
        <f ca="1">[1]!BexGetCellData("00O2TQ2O5Z7DPSFCWMDG4HT14","00O2TQ2O5Z7DTT01BJKIYVLWT","DP_1")</f>
        <v>#NAME?</v>
      </c>
      <c r="G23" s="16" t="e">
        <f ca="1">[1]!BexGetCellData("00O2TQ2O5Z7DPSFCWMDG4HZCO","00O2TQ2O5Z7DTT01BJKIYVLWT","DP_1")</f>
        <v>#NAME?</v>
      </c>
    </row>
    <row r="24" spans="1:7" x14ac:dyDescent="0.2">
      <c r="A24" s="17" t="e">
        <f ca="1">[1]!BexGetCellData("","00O2TQ2O5Z7DPSFM7Q98ICB76","DP_1")</f>
        <v>#NAME?</v>
      </c>
      <c r="B24" s="22" t="e">
        <f ca="1">[1]!BexGetCellData("00O2TQ2O5Z7DPSFCWMDG4H3QW","00O2TQ2O5Z7DPSFM7Q98ICB76","DP_1")</f>
        <v>#NAME?</v>
      </c>
      <c r="C24" s="22" t="e">
        <f ca="1">[1]!BexGetCellData("00O2TQ2O5Z7DPSFCWMDG4HA2G","00O2TQ2O5Z7DPSFM7Q98ICB76","DP_1")</f>
        <v>#NAME?</v>
      </c>
      <c r="D24" s="22" t="e">
        <f ca="1">[1]!BexGetCellData("00O2TQ2O5Z7DPSFCWMDG4HGE0","00O2TQ2O5Z7DPSFM7Q98ICB76","DP_1")</f>
        <v>#NAME?</v>
      </c>
      <c r="E24" s="22" t="e">
        <f ca="1">[1]!BexGetCellData("00O2TQ2O5Z7DPSFCWMDG4HMPK","00O2TQ2O5Z7DPSFM7Q98ICB76","DP_1")</f>
        <v>#NAME?</v>
      </c>
      <c r="F24" s="22" t="e">
        <f ca="1">[1]!BexGetCellData("00O2TQ2O5Z7DPSFCWMDG4HT14","00O2TQ2O5Z7DPSFM7Q98ICB76","DP_1")</f>
        <v>#NAME?</v>
      </c>
      <c r="G24" s="22" t="e">
        <f ca="1">[1]!BexGetCellData("00O2TQ2O5Z7DPSFCWMDG4HZCO","00O2TQ2O5Z7DPSFM7Q98ICB76","DP_1")</f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D8E9BE4-53E4-49F4-AA65-1D87C900D838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6d. Servicios Personales x Cate</vt:lpstr>
      <vt:lpstr>Servicios de Salud</vt:lpstr>
      <vt:lpstr>fuente1</vt:lpstr>
      <vt:lpstr>'6d. Servicios Personales x Cate'!Área_de_impresión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6d. Clasificación de Servicios Personales por Categoría</dc:title>
  <dc:creator>steel</dc:creator>
  <cp:lastModifiedBy>SAR</cp:lastModifiedBy>
  <cp:lastPrinted>2022-01-29T00:56:50Z</cp:lastPrinted>
  <dcterms:created xsi:type="dcterms:W3CDTF">2017-07-25T20:59:38Z</dcterms:created>
  <dcterms:modified xsi:type="dcterms:W3CDTF">2022-01-29T00:57:18Z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6d. Servicios Personales x Cate</vt:lpwstr>
  </property>
  <property fmtid="{D5CDD505-2E9C-101B-9397-08002B2CF9AE}" pid="3" name="BExAnalyzer_OldName">
    <vt:lpwstr>6d. Estado Analítico de Egresos Clasif Serv Personales(S9VATZ4XGJ23711PD7LIJVJS6).xlsx</vt:lpwstr>
  </property>
</Properties>
</file>